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enzgovt.sharepoint.com/sites/DENZ/SUPE/FINA/Reporting/"/>
    </mc:Choice>
  </mc:AlternateContent>
  <xr:revisionPtr revIDLastSave="467" documentId="8_{F8712984-DBB9-4071-885F-B73B7401791D}" xr6:coauthVersionLast="47" xr6:coauthVersionMax="47" xr10:uidLastSave="{7D240A8D-123E-4025-990E-06E0ABFEC64F}"/>
  <bookViews>
    <workbookView xWindow="-120" yWindow="-120" windowWidth="29040" windowHeight="157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32" i="3"/>
  <c r="C25" i="2"/>
  <c r="C132" i="1"/>
  <c r="C146" i="1"/>
  <c r="C80"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2" i="3" s="1"/>
  <c r="F57" i="13"/>
  <c r="D146" i="1" s="1"/>
  <c r="F56" i="13"/>
  <c r="D132" i="1" s="1"/>
  <c r="F55" i="13"/>
  <c r="D80" i="1" s="1"/>
  <c r="C13" i="13"/>
  <c r="C12" i="13"/>
  <c r="C11" i="13"/>
  <c r="C16" i="13" l="1"/>
  <c r="C17" i="13"/>
  <c r="B5" i="4" l="1"/>
  <c r="B4" i="4"/>
  <c r="B5" i="3"/>
  <c r="B4" i="3"/>
  <c r="B5" i="2"/>
  <c r="B4" i="2"/>
  <c r="B5" i="1"/>
  <c r="B4" i="1"/>
  <c r="C15" i="13" l="1"/>
  <c r="F12" i="13" l="1"/>
  <c r="C25" i="4"/>
  <c r="F11" i="13" s="1"/>
  <c r="F13" i="13" l="1"/>
  <c r="B146" i="1"/>
  <c r="B17" i="13" s="1"/>
  <c r="B132" i="1"/>
  <c r="B16" i="13" s="1"/>
  <c r="B80" i="1"/>
  <c r="B15" i="13" s="1"/>
  <c r="B32" i="3" l="1"/>
  <c r="B13" i="13" s="1"/>
  <c r="B25" i="2"/>
  <c r="B12" i="13" s="1"/>
  <c r="B11" i="13" l="1"/>
  <c r="B1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8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<sst xmlns="http://schemas.openxmlformats.org/spreadsheetml/2006/main" count="525" uniqueCount="332">
  <si>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</si>
  <si>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</si>
  <si>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</si>
  <si>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</si>
  <si>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</si>
  <si>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</si>
  <si>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</si>
  <si>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</si>
  <si>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</si>
  <si>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</si>
  <si>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</si>
  <si>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</si>
  <si>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</si>
  <si>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</si>
  <si>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</si>
  <si>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</si>
  <si>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</si>
  <si>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</si>
  <si>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</si>
  <si>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</si>
  <si>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</si>
  <si>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</si>
  <si>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</si>
  <si>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</si>
  <si>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</si>
  <si>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</si>
  <si>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</si>
  <si>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</si>
  <si>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</si>
  <si>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</si>
  <si>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</si>
  <si>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</si>
  <si>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</si>
  <si>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</si>
  <si>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</si>
  <si>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</si>
  <si>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</si>
  <si>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</si>
  <si>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</si>
  <si>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</si>
  <si>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</si>
  <si>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</si>
  <si>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</si>
  <si>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</si>
  <si>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</si>
  <si>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</si>
  <si>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</si>
  <si>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</si>
  <si>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</si>
  <si>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</si>
  <si>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</si>
  <si>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</si>
  <si>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</si>
  <si>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</si>
  <si>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</si>
  <si>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</si>
  <si>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</si>
  <si>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</si>
  <si>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</si>
  <si>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</si>
  <si>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</si>
  <si>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</si>
  <si>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</si>
  <si>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</si>
  <si>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</si>
  <si>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</si>
  <si>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</si>
  <si>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</si>
  <si>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</si>
  <si>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</si>
  <si>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</si>
  <si>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</si>
  <si>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</si>
  <si>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</si>
  <si>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</si>
  <si>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</si>
  <si>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</si>
  <si>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</si>
  <si>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</si>
  <si>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</si>
  <si>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</si>
  <si>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</si>
  <si>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</si>
  <si>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</si>
  <si>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</si>
  <si>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</si>
  <si>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</si>
  <si>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</si>
  <si>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</si>
  <si>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</si>
  <si>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</si>
  <si>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</si>
  <si>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</si>
  <si>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</si>
  <si>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</si>
  <si>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</si>
  <si>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</si>
  <si>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</si>
  <si>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</si>
  <si>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</si>
  <si>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</si>
  <si>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</si>
  <si>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</si>
  <si>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</si>
  <si>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</si>
  <si>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</si>
  <si>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</si>
  <si>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</si>
  <si>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</si>
  <si>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</si>
  <si>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</si>
  <si>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</si>
  <si>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</si>
  <si>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</si>
  <si>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</si>
  <si>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</si>
  <si>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</si>
  <si>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</si>
  <si>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</si>
  <si>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</si>
  <si>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</si>
  <si>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</si>
  <si>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</si>
  <si>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</si>
  <si>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</si>
  <si>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</si>
  <si>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</si>
  <si>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</si>
  <si>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</si>
  <si>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</si>
  <si>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</si>
  <si>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</si>
  <si>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</si>
  <si>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</si>
  <si>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</si>
  <si>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</si>
  <si>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</si>
  <si>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</si>
  <si>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</si>
  <si>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</si>
  <si>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</si>
  <si>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</si>
  <si>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</si>
  <si>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</si>
  <si>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</si>
  <si>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</si>
  <si>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</si>
  <si>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</si>
  <si>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</si>
  <si>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</si>
  <si>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</si>
  <si>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</si>
  <si>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</si>
  <si>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</si>
  <si>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</si>
  <si>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</si>
  <si>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</si>
  <si>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</si>
  <si>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</si>
  <si>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</si>
  <si>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</si>
  <si>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</si>
  <si>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</si>
  <si>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</si>
  <si>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</si>
  <si>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</si>
  <si>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</si>
  <si>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</si>
  <si>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Chief Executive Expenses, Gifts and Benefits Disclosure - summary &amp; sign-off*</t>
  </si>
  <si>
    <t>Education New Zealand</t>
  </si>
  <si>
    <t>Chief Executive</t>
  </si>
  <si>
    <t>Framed art piece</t>
  </si>
  <si>
    <t>Beijing Foreign Studies Univeristy</t>
  </si>
  <si>
    <t>Gift maintained at ENZ office</t>
  </si>
  <si>
    <t>Item of jewellery; silk scarf; 3D printed box</t>
  </si>
  <si>
    <t>Beijing National Day University</t>
  </si>
  <si>
    <t>Vodafone mobile phone charges for September 2024</t>
  </si>
  <si>
    <t>Phone and data costs</t>
  </si>
  <si>
    <t>New Zealand and overseas</t>
  </si>
  <si>
    <t>Vodafone mobile phone charges for October 2024</t>
  </si>
  <si>
    <t>Vodafone mobile phone charges for November 2024</t>
  </si>
  <si>
    <t>29 October 2024 - 3 November 2024</t>
  </si>
  <si>
    <t>Return airfare from Wellington to Beijing, transiting through Auckland</t>
  </si>
  <si>
    <t>Orbit Booking fee</t>
  </si>
  <si>
    <t xml:space="preserve">Airfare from Auckland to Wellington </t>
  </si>
  <si>
    <t xml:space="preserve">Wellington </t>
  </si>
  <si>
    <t xml:space="preserve">Car Parking cost at Wellington Airport </t>
  </si>
  <si>
    <t>Attended the China Annual Conference for International Education (CACIE) and formally announced New Zealand as the CACIE Country of Honour for 2025</t>
  </si>
  <si>
    <t>18 - 19 November 2024</t>
  </si>
  <si>
    <t xml:space="preserve">Return airfare between Wellington and Auckland </t>
  </si>
  <si>
    <t>Auckland</t>
  </si>
  <si>
    <t xml:space="preserve">Auckland </t>
  </si>
  <si>
    <t>Amendment to the original booking - Ticket No:6361955210</t>
  </si>
  <si>
    <t xml:space="preserve">1 night of Accommodation </t>
  </si>
  <si>
    <t>Attended a meeting with ENZ's Auckland staff and Senior Leadership Team. Also attended the Universities International Committee meeting at Auckland University of Technology</t>
  </si>
  <si>
    <t>16 - 18 December 2024</t>
  </si>
  <si>
    <t>Return airfare between Wellington and Christchurch</t>
  </si>
  <si>
    <t>Christchurch</t>
  </si>
  <si>
    <t>Travel to Christchurch for sector engagement including a meeting with Lincoln University and University of Canterbury</t>
  </si>
  <si>
    <t>Institute of Directors membership</t>
  </si>
  <si>
    <t xml:space="preserve">Vodafone mobile phone monthly charges </t>
  </si>
  <si>
    <t xml:space="preserve">Vodafone mobile phone &amp; daily roaming charges </t>
  </si>
  <si>
    <t>Harvard Business Review subscription</t>
  </si>
  <si>
    <t>Professional Development</t>
  </si>
  <si>
    <t>New Zealand</t>
  </si>
  <si>
    <t>Accommodation in Beijing, China</t>
  </si>
  <si>
    <t>24 February 2025 - 1 March 2025</t>
  </si>
  <si>
    <t>Travelled with the Prime Minister's Trade Mission to Vietnam</t>
  </si>
  <si>
    <t>Accommodation in Hanoi, Vietnam</t>
  </si>
  <si>
    <t>Vietnam</t>
  </si>
  <si>
    <t xml:space="preserve">One-way airfare from Wellington and Auckland </t>
  </si>
  <si>
    <t xml:space="preserve">Uber charge from ENZ office to Wellington Airport </t>
  </si>
  <si>
    <t>Taxi charge from Auckland CBD Hotel to Whenuapai Airbase</t>
  </si>
  <si>
    <t>Taxi charge from Whenuapai Airbase to Auckland Domestic Airport</t>
  </si>
  <si>
    <t>Taxi charge from Auckland Airport to Auckland CBD</t>
  </si>
  <si>
    <t>Fee for obtaining a diplomatic passport</t>
  </si>
  <si>
    <t>Cost of passport photos</t>
  </si>
  <si>
    <t>USB Travel adapter for international travel</t>
  </si>
  <si>
    <t>Food and drink for the flight to Vietnam</t>
  </si>
  <si>
    <t>15 - 29 March 2025</t>
  </si>
  <si>
    <t>Travelled with the Prime Minister's Trade Mission to India, attended and presented at APAIE 2025, and New Zealand-India Education Connect</t>
  </si>
  <si>
    <t>Cost of photos for India visa application</t>
  </si>
  <si>
    <t>India</t>
  </si>
  <si>
    <t>Uber charge from Auckland Airport to Auckland CBD</t>
  </si>
  <si>
    <t>Parking fee at Wellington Airport while in Auckland</t>
  </si>
  <si>
    <t>Wellington</t>
  </si>
  <si>
    <t>Petrol cost for use of borrowed vehicle</t>
  </si>
  <si>
    <t>Taxi charge from Wellington Airport to ENZ office</t>
  </si>
  <si>
    <t>parking fee while in Christchurch for Sector Engagement meeting</t>
  </si>
  <si>
    <t>12 - 13 March 2025</t>
  </si>
  <si>
    <t>Attended Sector Engagement Meeting, engaged with Mana Whenua, participated in the Mayoral Welcome Event for international students, and met with University of Otago staff, including a faculty tour</t>
  </si>
  <si>
    <t>Wellington &amp; Dunedin</t>
  </si>
  <si>
    <t>Return airfares between Wellington and Dunedin</t>
  </si>
  <si>
    <t>Orbit booking fee for airfares</t>
  </si>
  <si>
    <t>USB Travel plug adapter for use in India</t>
  </si>
  <si>
    <t>Three nights accommodation in New Delhi on official visit</t>
  </si>
  <si>
    <t xml:space="preserve">Non-alcoholic beverages for four ENZ staff including Chief Executive </t>
  </si>
  <si>
    <t>Two nights accommodation in Mumbai on official visit</t>
  </si>
  <si>
    <t>Team dinner in New Delhi for 5 ENZ staff to acknowledge contributions to the Prime Minister’s Trade Mission and APAIE 2025</t>
  </si>
  <si>
    <t>Photo for India visa application form</t>
  </si>
  <si>
    <t>New Delhi</t>
  </si>
  <si>
    <t>Mumbai</t>
  </si>
  <si>
    <t>Return airfares between Wellington and New Delhi for Prime Minister's Trade Mission to India and APAIE Conference attendance</t>
  </si>
  <si>
    <t>Six nights accommodation in Delhi for APAIE 2025 conference</t>
  </si>
  <si>
    <t>One night accommodation for the Prime Minister's Trade Mission to Vietnam</t>
  </si>
  <si>
    <t>Orbit booking fee for accommodation</t>
  </si>
  <si>
    <t>One-way airfare from Auckland to Wellington</t>
  </si>
  <si>
    <t>Orbit booking fee for airfare</t>
  </si>
  <si>
    <t>Rental Car for travel in Dunedin</t>
  </si>
  <si>
    <t xml:space="preserve">Return airfares between Wellington and Dunedin  </t>
  </si>
  <si>
    <t>Parking fee at Wellington Airport while in Dunedin for Sector Engagement meetings</t>
  </si>
  <si>
    <t>Dunedin</t>
  </si>
  <si>
    <t>One-night accommodation with breakfast included</t>
  </si>
  <si>
    <t>Inda</t>
  </si>
  <si>
    <t>One-way airfare from Wellington to Auckland</t>
  </si>
  <si>
    <t>Dinner for CE in Auckland ahead of joining the Prime Minister's Trade Mission to Inida</t>
  </si>
  <si>
    <t>Taxi fare from Auckland CBD to Whenuapai Airforce Base</t>
  </si>
  <si>
    <t>Uber fare from Auckland Airport to Auckland CBD</t>
  </si>
  <si>
    <t>Taxi charge from Whenuapai Airbase to Auckland domestic airport</t>
  </si>
  <si>
    <t>One-night accommodation with breakfast to join the Prime Minister's Trade Mission to India</t>
  </si>
  <si>
    <t>No hospitality provided</t>
  </si>
  <si>
    <t>28 - 31 July 2025</t>
  </si>
  <si>
    <t>Ticket to attend PIE Live Asia Pacific 29-30 July 2025 in Gold Coast, Australia</t>
  </si>
  <si>
    <t>Conference Attendance</t>
  </si>
  <si>
    <t>Gold Coast, Australia</t>
  </si>
  <si>
    <t>31 August 2025 - 24 September 2025</t>
  </si>
  <si>
    <t>EAIE conference and exhibition ticket in Gothenburg, Sweden</t>
  </si>
  <si>
    <t>Gothenburg, Sweden</t>
  </si>
  <si>
    <t>One night accommodation with breakfast return from APAIE 2025</t>
  </si>
  <si>
    <t>17 - 18 May 2025</t>
  </si>
  <si>
    <t>Dinner for one person 18/5/2025 in Auckland on working visit</t>
  </si>
  <si>
    <t>One night accommodation in Auckland</t>
  </si>
  <si>
    <t>Flights from Wellington to Auckland return</t>
  </si>
  <si>
    <t>Orbit booking fee</t>
  </si>
  <si>
    <t>Uber fare from Auckland Airport to Auckland Office,CBD</t>
  </si>
  <si>
    <t>Uber fare from Wellington Airport to Courtenay Place following work visit to Auckland</t>
  </si>
  <si>
    <t>Uber 19/5/25 from Auckland CBD to Auckland Airport following work visit</t>
  </si>
  <si>
    <t>Travel between Stakeholder evernts</t>
  </si>
  <si>
    <t>Taxi from NZTE office to Parliament Buildings</t>
  </si>
  <si>
    <t>26 May 2025 - 8 June 2025</t>
  </si>
  <si>
    <t>Orbit booking fee for airfares and accommodation</t>
  </si>
  <si>
    <t>United States of America</t>
  </si>
  <si>
    <t>Attended NAFSA conference in San Diego, indigenous, engagement in Connecticut, official meetings in Washington DC</t>
  </si>
  <si>
    <t>Two nights accommodation in Washington DC</t>
  </si>
  <si>
    <t>Flights Wellington to Washington DC return</t>
  </si>
  <si>
    <t>Travel from accommodation to San Diego Airport following attendance at NAFSA</t>
  </si>
  <si>
    <t>Uber travel following dinner with Acting Regional Director Americas in Washington DC</t>
  </si>
  <si>
    <t>Uber from accommodation to Washington D.C. airport. Flight later delayed</t>
  </si>
  <si>
    <t>Uber cancellation charge in United States</t>
  </si>
  <si>
    <t>Taxi from airport to accommodation following flight cancellation in United States</t>
  </si>
  <si>
    <t>Uber travel from accommodation to airport for replacement return flight</t>
  </si>
  <si>
    <t>Uber travel from Wellington Airport to home following USA trip</t>
  </si>
  <si>
    <t>Delta Airlines luggage charge for United States travel</t>
  </si>
  <si>
    <t>Lunch for one person while attending NAFSA 2025 conference</t>
  </si>
  <si>
    <t>Dinner for four people while at NAFSA 2025 conference</t>
  </si>
  <si>
    <t>Coffee, hot chocolate, and food for two people while attending NAFSA 2025 conference</t>
  </si>
  <si>
    <t>Dinner for one person while attending NAFSA 2025 conference</t>
  </si>
  <si>
    <t>Coffee and water for one people while attending NAFSA 2025 conference</t>
  </si>
  <si>
    <t>Lunch for two people while attending NAFSA 2025 conference</t>
  </si>
  <si>
    <t>Five nights accommodation in San Diego for NAFSA 2025 conference</t>
  </si>
  <si>
    <t>Lunch for one person while on working visit to Washington DC</t>
  </si>
  <si>
    <t>Breakfast for one person while in Connecticut for indigenous engagement</t>
  </si>
  <si>
    <t xml:space="preserve">Breakfast for one person while on working visit </t>
  </si>
  <si>
    <t>Two nights accommodation in Connecticut</t>
  </si>
  <si>
    <t>Dinner while in Washington DC on working visit</t>
  </si>
  <si>
    <t>Lunch for two people ahead of meeting in Washington DC</t>
  </si>
  <si>
    <t>Coffee for one person in Washington on working visit</t>
  </si>
  <si>
    <t>Dinner for one person while in Washington DC on working visit</t>
  </si>
  <si>
    <t>Dinner for one person at airport</t>
  </si>
  <si>
    <t>Dinner with for two people in Washington DC</t>
  </si>
  <si>
    <t>One Night Accommodation on working visit to Washington DC</t>
  </si>
  <si>
    <t>Breakfast for one person while in Washington DC</t>
  </si>
  <si>
    <t>Washington DC</t>
  </si>
  <si>
    <t>San Diego</t>
  </si>
  <si>
    <t>Connecticut</t>
  </si>
  <si>
    <t>16 - 21 June 2025</t>
  </si>
  <si>
    <t>Travelled with the Prime Minister's Trade Mission to China</t>
  </si>
  <si>
    <t>Airfare from Wellington to Auckland return</t>
  </si>
  <si>
    <t>Airfare from Auckland to Shanghai return</t>
  </si>
  <si>
    <t>One night accommodation in Beijing for Prime Minister’s delegation</t>
  </si>
  <si>
    <t>Dry cleaning service charges ahead of engagements</t>
  </si>
  <si>
    <t>Three nights accommodation in Shanghai for Prime Minister’s Trade Mission</t>
  </si>
  <si>
    <t>USB cable for travelling to China for Prime Minister's Trade Mission</t>
  </si>
  <si>
    <t>China</t>
  </si>
  <si>
    <t>Shanghai</t>
  </si>
  <si>
    <t>Beijing</t>
  </si>
  <si>
    <t>To attend EAIE 2025 in Gothenburg, Sweden and ICEF Monitor Global Summit in London</t>
  </si>
  <si>
    <t>Travelled to Auckland for new Group General Manager Induction</t>
  </si>
  <si>
    <t>Airfares from Wellington to London return to attend EAIE and ICEF Monitor Global Summit</t>
  </si>
  <si>
    <t>Gothenburg &amp; London</t>
  </si>
  <si>
    <t>NZ Travel Brokers booking fee to attend EAIE in Gothenburg and ICEF Monitor Global Summit in London</t>
  </si>
  <si>
    <t>This disclosure has been approved by the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</si>
</sst>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EE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4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thin">
        <color theme="0" tint="-0.249977111117893"/>
      </top>
      <bottom/>
      <diagonal/>
    </border>
    <border>
      <left/>
      <right style="thin">
        <color theme="0" tint="-0.24994659260841701"/>
      </right>
      <top style="thin">
        <color theme="0" tint="-0.24994659260841701"/>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4659260841701"/>
      </left>
      <right style="thin">
        <color theme="0" tint="-0.249977111117893"/>
      </right>
      <top style="thin">
        <color theme="0" tint="-0.249977111117893"/>
      </top>
      <bottom style="thin">
        <color theme="0" tint="-0.24994659260841701"/>
      </bottom>
      <diagonal/>
    </border>
    <border>
      <left style="thin">
        <color theme="0" tint="-0.249977111117893"/>
      </left>
      <right/>
      <top style="thick">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77111117893"/>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77111117893"/>
      </right>
      <top/>
      <bottom/>
      <diagonal/>
    </border>
    <border>
      <left/>
      <right style="thin">
        <color theme="0" tint="-0.24994659260841701"/>
      </right>
      <top/>
      <bottom style="thin">
        <color theme="0" tint="-0.249977111117893"/>
      </bottom>
      <diagonal/>
    </border>
    <border>
      <left/>
      <right style="thin">
        <color theme="0" tint="-0.24994659260841701"/>
      </right>
      <top style="thin">
        <color theme="0" tint="-0.249977111117893"/>
      </top>
      <bottom style="thin">
        <color theme="0" tint="-0.249977111117893"/>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style="thin">
        <color theme="0" tint="-0.249977111117893"/>
      </right>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3" fontId="23" fillId="0" borderId="0" applyFont="0" applyFill="0" applyBorder="0" applyAlignment="0" applyProtection="0"/>
  </cellStyleXfs>
  <cellXfs count="22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5"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67" fontId="15" fillId="10" borderId="3" xfId="0" applyNumberFormat="1" applyFont="1" applyFill="1" applyBorder="1" applyAlignment="1" applyProtection="1">
      <alignment horizontal="right" vertical="center"/>
      <protection locked="0"/>
    </xf>
    <xf numFmtId="0" fontId="0" fillId="10" borderId="11" xfId="0" applyFill="1" applyBorder="1" applyAlignment="1" applyProtection="1">
      <alignment vertical="center" wrapText="1"/>
      <protection locked="0"/>
    </xf>
    <xf numFmtId="0" fontId="15" fillId="10" borderId="11" xfId="0" applyFont="1" applyFill="1" applyBorder="1" applyAlignment="1" applyProtection="1">
      <alignment vertical="center"/>
      <protection locked="0"/>
    </xf>
    <xf numFmtId="0" fontId="15" fillId="10" borderId="11"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7" fontId="15" fillId="10" borderId="14" xfId="0" applyNumberFormat="1" applyFont="1" applyFill="1" applyBorder="1" applyAlignment="1" applyProtection="1">
      <alignment vertical="center"/>
      <protection locked="0"/>
    </xf>
    <xf numFmtId="164" fontId="15" fillId="10" borderId="15" xfId="0" applyNumberFormat="1" applyFont="1" applyFill="1" applyBorder="1" applyAlignment="1" applyProtection="1">
      <alignment vertical="center" wrapText="1"/>
      <protection locked="0"/>
    </xf>
    <xf numFmtId="0" fontId="15" fillId="10" borderId="15" xfId="0"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0" fontId="15" fillId="10" borderId="17" xfId="0" applyFont="1" applyFill="1" applyBorder="1" applyAlignment="1" applyProtection="1">
      <alignment vertical="center" wrapText="1"/>
      <protection locked="0"/>
    </xf>
    <xf numFmtId="0" fontId="15" fillId="10" borderId="18" xfId="0"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0" fillId="0" borderId="20" xfId="0" applyBorder="1" applyAlignment="1" applyProtection="1">
      <alignment wrapText="1"/>
      <protection locked="0"/>
    </xf>
    <xf numFmtId="167" fontId="15" fillId="10" borderId="21" xfId="0" applyNumberFormat="1" applyFont="1" applyFill="1" applyBorder="1" applyAlignment="1" applyProtection="1">
      <alignment vertical="center"/>
      <protection locked="0"/>
    </xf>
    <xf numFmtId="164" fontId="15" fillId="10" borderId="19" xfId="0" applyNumberFormat="1" applyFont="1" applyFill="1" applyBorder="1" applyAlignment="1" applyProtection="1">
      <alignment vertical="center" wrapText="1"/>
      <protection locked="0"/>
    </xf>
    <xf numFmtId="0" fontId="15" fillId="10" borderId="22" xfId="0" applyFont="1" applyFill="1" applyBorder="1" applyAlignment="1" applyProtection="1">
      <alignment vertical="center" wrapText="1"/>
      <protection locked="0"/>
    </xf>
    <xf numFmtId="0" fontId="0" fillId="10" borderId="13" xfId="0" applyFill="1" applyBorder="1" applyAlignment="1" applyProtection="1">
      <alignment vertical="center" wrapText="1"/>
      <protection locked="0"/>
    </xf>
    <xf numFmtId="0" fontId="15" fillId="10" borderId="23" xfId="0" applyFont="1" applyFill="1" applyBorder="1" applyAlignment="1" applyProtection="1">
      <alignment vertical="center" wrapText="1"/>
      <protection locked="0"/>
    </xf>
    <xf numFmtId="0" fontId="0" fillId="10" borderId="25" xfId="0" applyFill="1" applyBorder="1" applyAlignment="1" applyProtection="1">
      <alignment vertical="center" wrapText="1"/>
      <protection locked="0"/>
    </xf>
    <xf numFmtId="0" fontId="0" fillId="0" borderId="24" xfId="0" applyBorder="1" applyAlignment="1" applyProtection="1">
      <alignment wrapText="1"/>
      <protection locked="0"/>
    </xf>
    <xf numFmtId="0" fontId="0" fillId="10" borderId="26" xfId="0" applyFill="1" applyBorder="1" applyAlignment="1" applyProtection="1">
      <alignment vertical="center" wrapText="1"/>
      <protection locked="0"/>
    </xf>
    <xf numFmtId="0" fontId="0" fillId="0" borderId="26" xfId="0" applyBorder="1" applyAlignment="1" applyProtection="1">
      <alignment wrapText="1"/>
      <protection locked="0"/>
    </xf>
    <xf numFmtId="167" fontId="38" fillId="10" borderId="3" xfId="0" applyNumberFormat="1" applyFont="1" applyFill="1" applyBorder="1" applyAlignment="1" applyProtection="1">
      <alignment vertical="center"/>
      <protection locked="0"/>
    </xf>
    <xf numFmtId="164" fontId="38" fillId="10" borderId="4" xfId="0" applyNumberFormat="1" applyFont="1" applyFill="1" applyBorder="1" applyAlignment="1" applyProtection="1">
      <alignment vertical="center" wrapText="1"/>
      <protection locked="0"/>
    </xf>
    <xf numFmtId="0" fontId="38" fillId="10" borderId="4" xfId="0" applyFont="1" applyFill="1" applyBorder="1" applyAlignment="1" applyProtection="1">
      <alignment vertical="center" wrapText="1"/>
      <protection locked="0"/>
    </xf>
    <xf numFmtId="0" fontId="38" fillId="10" borderId="5" xfId="0" applyFont="1" applyFill="1" applyBorder="1" applyAlignment="1" applyProtection="1">
      <alignment vertical="center" wrapText="1"/>
      <protection locked="0"/>
    </xf>
    <xf numFmtId="0" fontId="38" fillId="10" borderId="11" xfId="0" applyFont="1" applyFill="1" applyBorder="1" applyAlignment="1" applyProtection="1">
      <alignment vertical="center" wrapText="1"/>
      <protection locked="0"/>
    </xf>
    <xf numFmtId="0" fontId="38" fillId="10" borderId="25" xfId="0" applyFont="1" applyFill="1" applyBorder="1" applyAlignment="1" applyProtection="1">
      <alignment vertical="center" wrapText="1"/>
      <protection locked="0"/>
    </xf>
    <xf numFmtId="0" fontId="38" fillId="10" borderId="22" xfId="0" applyFont="1" applyFill="1" applyBorder="1" applyAlignment="1" applyProtection="1">
      <alignment vertical="center" wrapText="1"/>
      <protection locked="0"/>
    </xf>
    <xf numFmtId="0" fontId="15" fillId="10" borderId="25" xfId="0" applyFont="1" applyFill="1" applyBorder="1" applyAlignment="1" applyProtection="1">
      <alignment vertical="center"/>
      <protection locked="0"/>
    </xf>
    <xf numFmtId="0" fontId="15" fillId="10" borderId="30" xfId="0" applyFont="1" applyFill="1" applyBorder="1" applyAlignment="1" applyProtection="1">
      <alignment vertical="center" wrapText="1"/>
      <protection locked="0"/>
    </xf>
    <xf numFmtId="167" fontId="15" fillId="10" borderId="31" xfId="0" applyNumberFormat="1" applyFont="1" applyFill="1" applyBorder="1" applyAlignment="1" applyProtection="1">
      <alignment vertical="center"/>
      <protection locked="0"/>
    </xf>
    <xf numFmtId="0" fontId="38" fillId="10" borderId="12" xfId="0" applyFont="1" applyFill="1" applyBorder="1" applyAlignment="1" applyProtection="1">
      <alignment vertical="center" wrapText="1"/>
      <protection locked="0"/>
    </xf>
    <xf numFmtId="0" fontId="38" fillId="10" borderId="28" xfId="0" applyFont="1" applyFill="1" applyBorder="1" applyAlignment="1" applyProtection="1">
      <alignment vertical="center" wrapText="1"/>
      <protection locked="0"/>
    </xf>
    <xf numFmtId="167" fontId="38" fillId="10" borderId="14" xfId="0" applyNumberFormat="1" applyFont="1" applyFill="1" applyBorder="1" applyAlignment="1" applyProtection="1">
      <alignment vertical="center"/>
      <protection locked="0"/>
    </xf>
    <xf numFmtId="164" fontId="38" fillId="10" borderId="22" xfId="0" applyNumberFormat="1" applyFont="1" applyFill="1" applyBorder="1" applyAlignment="1" applyProtection="1">
      <alignment vertical="center" wrapText="1"/>
      <protection locked="0"/>
    </xf>
    <xf numFmtId="0" fontId="38" fillId="10" borderId="27" xfId="0" applyFont="1" applyFill="1" applyBorder="1" applyAlignment="1" applyProtection="1">
      <alignment vertical="center" wrapText="1"/>
      <protection locked="0"/>
    </xf>
    <xf numFmtId="0" fontId="38" fillId="10" borderId="18" xfId="0" applyFont="1" applyFill="1" applyBorder="1" applyAlignment="1" applyProtection="1">
      <alignment vertical="center" wrapText="1"/>
      <protection locked="0"/>
    </xf>
    <xf numFmtId="0" fontId="38" fillId="10" borderId="29" xfId="0" applyFont="1" applyFill="1" applyBorder="1" applyAlignment="1" applyProtection="1">
      <alignment vertical="center" wrapText="1"/>
      <protection locked="0"/>
    </xf>
    <xf numFmtId="164" fontId="15" fillId="10" borderId="32" xfId="0" applyNumberFormat="1" applyFont="1" applyFill="1" applyBorder="1" applyAlignment="1" applyProtection="1">
      <alignment vertical="center" wrapText="1"/>
      <protection locked="0"/>
    </xf>
    <xf numFmtId="0" fontId="15" fillId="10" borderId="33" xfId="0" applyFont="1" applyFill="1" applyBorder="1" applyAlignment="1" applyProtection="1">
      <alignment vertical="center" wrapText="1"/>
      <protection locked="0"/>
    </xf>
    <xf numFmtId="0" fontId="15" fillId="10" borderId="29" xfId="0" applyFont="1" applyFill="1" applyBorder="1" applyAlignment="1" applyProtection="1">
      <alignment vertical="center"/>
      <protection locked="0"/>
    </xf>
    <xf numFmtId="167" fontId="15" fillId="10" borderId="34" xfId="0" applyNumberFormat="1" applyFont="1" applyFill="1" applyBorder="1" applyAlignment="1" applyProtection="1">
      <alignment vertical="center"/>
      <protection locked="0"/>
    </xf>
    <xf numFmtId="167" fontId="15" fillId="10" borderId="35" xfId="0" applyNumberFormat="1" applyFont="1" applyFill="1" applyBorder="1" applyAlignment="1" applyProtection="1">
      <alignment vertical="center"/>
      <protection locked="0"/>
    </xf>
    <xf numFmtId="164" fontId="15" fillId="10" borderId="36" xfId="0" applyNumberFormat="1" applyFont="1" applyFill="1" applyBorder="1" applyAlignment="1" applyProtection="1">
      <alignment vertical="center" wrapText="1"/>
      <protection locked="0"/>
    </xf>
    <xf numFmtId="0" fontId="15" fillId="10" borderId="37" xfId="0" applyFont="1" applyFill="1" applyBorder="1" applyAlignment="1" applyProtection="1">
      <alignment vertical="center" wrapText="1"/>
      <protection locked="0"/>
    </xf>
    <xf numFmtId="0" fontId="38" fillId="10" borderId="19" xfId="0" applyFont="1" applyFill="1" applyBorder="1" applyAlignment="1" applyProtection="1">
      <alignment vertical="center" wrapText="1"/>
      <protection locked="0"/>
    </xf>
    <xf numFmtId="2" fontId="15" fillId="10" borderId="11" xfId="0" applyNumberFormat="1" applyFont="1" applyFill="1" applyBorder="1" applyAlignment="1" applyProtection="1">
      <alignment vertical="center" wrapText="1"/>
      <protection locked="0"/>
    </xf>
    <xf numFmtId="2" fontId="15" fillId="10" borderId="13" xfId="0" applyNumberFormat="1" applyFont="1" applyFill="1" applyBorder="1" applyAlignment="1" applyProtection="1">
      <alignment vertical="center" wrapText="1"/>
      <protection locked="0"/>
    </xf>
    <xf numFmtId="0" fontId="15" fillId="10" borderId="38" xfId="0" applyFont="1" applyFill="1" applyBorder="1" applyAlignment="1" applyProtection="1">
      <alignment vertical="center" wrapText="1"/>
      <protection locked="0"/>
    </xf>
    <xf numFmtId="0" fontId="0" fillId="10" borderId="18" xfId="0" applyFill="1" applyBorder="1" applyAlignment="1" applyProtection="1">
      <alignment vertical="center" wrapText="1"/>
      <protection locked="0"/>
    </xf>
    <xf numFmtId="2" fontId="15" fillId="10" borderId="11" xfId="0" applyNumberFormat="1" applyFont="1" applyFill="1" applyBorder="1" applyAlignment="1" applyProtection="1">
      <alignment vertical="center"/>
      <protection locked="0"/>
    </xf>
    <xf numFmtId="166" fontId="0" fillId="10" borderId="11" xfId="3" applyNumberFormat="1" applyFont="1" applyFill="1" applyBorder="1" applyAlignment="1" applyProtection="1">
      <alignment horizontal="right" vertical="center" wrapText="1"/>
      <protection locked="0"/>
    </xf>
    <xf numFmtId="166" fontId="0" fillId="10" borderId="13" xfId="3" applyNumberFormat="1" applyFont="1" applyFill="1" applyBorder="1" applyAlignment="1" applyProtection="1">
      <alignment horizontal="right" vertical="center" wrapText="1"/>
      <protection locked="0"/>
    </xf>
    <xf numFmtId="0" fontId="0" fillId="10" borderId="11" xfId="0" applyFill="1" applyBorder="1" applyAlignment="1" applyProtection="1">
      <alignment vertical="center"/>
      <protection locked="0"/>
    </xf>
    <xf numFmtId="0" fontId="38" fillId="10" borderId="38" xfId="0" applyFont="1" applyFill="1" applyBorder="1" applyAlignment="1" applyProtection="1">
      <alignment vertical="center" wrapText="1"/>
      <protection locked="0"/>
    </xf>
    <xf numFmtId="0" fontId="0" fillId="10" borderId="40" xfId="0" applyFill="1" applyBorder="1" applyAlignment="1" applyProtection="1">
      <alignment vertical="center" wrapText="1"/>
      <protection locked="0"/>
    </xf>
    <xf numFmtId="166" fontId="0" fillId="10" borderId="36" xfId="3" applyNumberFormat="1" applyFont="1" applyFill="1" applyBorder="1" applyAlignment="1" applyProtection="1">
      <alignment horizontal="right" vertical="center" wrapText="1"/>
      <protection locked="0"/>
    </xf>
    <xf numFmtId="166" fontId="0" fillId="10" borderId="41" xfId="3" applyNumberFormat="1" applyFont="1" applyFill="1" applyBorder="1" applyAlignment="1" applyProtection="1">
      <alignment horizontal="right" vertical="center" wrapText="1"/>
      <protection locked="0"/>
    </xf>
    <xf numFmtId="0" fontId="0" fillId="10" borderId="37" xfId="0" applyFill="1" applyBorder="1" applyAlignment="1" applyProtection="1">
      <alignment vertical="center" wrapText="1"/>
      <protection locked="0"/>
    </xf>
    <xf numFmtId="0" fontId="0" fillId="10" borderId="42" xfId="0" applyFill="1" applyBorder="1" applyAlignment="1" applyProtection="1">
      <alignment vertical="center" wrapText="1"/>
      <protection locked="0"/>
    </xf>
    <xf numFmtId="166" fontId="38" fillId="10" borderId="36" xfId="3" applyNumberFormat="1" applyFont="1" applyFill="1" applyBorder="1" applyAlignment="1" applyProtection="1">
      <alignment horizontal="right" vertical="center" wrapText="1"/>
      <protection locked="0"/>
    </xf>
    <xf numFmtId="0" fontId="38" fillId="10" borderId="37" xfId="0" applyFont="1" applyFill="1" applyBorder="1" applyAlignment="1" applyProtection="1">
      <alignment vertical="center" wrapText="1"/>
      <protection locked="0"/>
    </xf>
    <xf numFmtId="0" fontId="38" fillId="10" borderId="39" xfId="0" applyFont="1" applyFill="1" applyBorder="1" applyAlignment="1" applyProtection="1">
      <alignment vertical="center" wrapText="1"/>
      <protection locked="0"/>
    </xf>
    <xf numFmtId="0" fontId="0" fillId="10" borderId="43" xfId="0" applyFill="1" applyBorder="1" applyAlignment="1" applyProtection="1">
      <alignment vertical="center"/>
      <protection locked="0"/>
    </xf>
    <xf numFmtId="0" fontId="0" fillId="10" borderId="44" xfId="0"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6"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3"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omma" xfId="3" builtinId="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zoomScale="69" zoomScaleNormal="70" workbookViewId="0">
      <selection activeCell="B14" sqref="B14"/>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s="130" customFormat="1" ht="23.25" customHeight="1" x14ac:dyDescent="0.2">
      <c r="A2" s="132" t="s">
        <v>1</v>
      </c>
      <c r="B2" s="129"/>
    </row>
    <row r="3" spans="1:2" ht="33" customHeight="1" x14ac:dyDescent="0.2">
      <c r="A3" s="131" t="s">
        <v>167</v>
      </c>
    </row>
    <row r="4" spans="1:2" ht="23.25" customHeight="1" x14ac:dyDescent="0.2">
      <c r="A4" s="127" t="s">
        <v>2</v>
      </c>
    </row>
    <row r="5" spans="1:2" ht="23.25" customHeight="1" x14ac:dyDescent="0.2">
      <c r="A5" s="42" t="s">
        <v>3</v>
      </c>
    </row>
    <row r="6" spans="1:2" ht="17.25" customHeight="1" x14ac:dyDescent="0.2">
      <c r="A6" s="43" t="s">
        <v>4</v>
      </c>
    </row>
    <row r="7" spans="1:2" ht="17.25" customHeight="1" x14ac:dyDescent="0.2">
      <c r="A7" s="43" t="s">
        <v>5</v>
      </c>
    </row>
    <row r="8" spans="1:2" ht="23.25" customHeight="1" x14ac:dyDescent="0.2">
      <c r="A8" s="42" t="s">
        <v>6</v>
      </c>
      <c r="B8" s="68" t="s">
        <v>7</v>
      </c>
    </row>
    <row r="9" spans="1:2" ht="17.25" customHeight="1" x14ac:dyDescent="0.2">
      <c r="A9" s="44" t="s">
        <v>8</v>
      </c>
    </row>
    <row r="10" spans="1:2" ht="17.25" customHeight="1" x14ac:dyDescent="0.2">
      <c r="A10" s="43" t="s">
        <v>9</v>
      </c>
    </row>
    <row r="11" spans="1:2" ht="17.25" customHeight="1" x14ac:dyDescent="0.2">
      <c r="A11" s="43" t="s">
        <v>10</v>
      </c>
    </row>
    <row r="12" spans="1:2" ht="17.25" customHeight="1" x14ac:dyDescent="0.2">
      <c r="A12" s="45" t="s">
        <v>11</v>
      </c>
    </row>
    <row r="13" spans="1:2" ht="17.25" customHeight="1" x14ac:dyDescent="0.2">
      <c r="A13" s="43" t="s">
        <v>12</v>
      </c>
    </row>
    <row r="14" spans="1:2" ht="23.25" customHeight="1" x14ac:dyDescent="0.2">
      <c r="A14" s="42" t="s">
        <v>13</v>
      </c>
    </row>
    <row r="15" spans="1:2" ht="17.25" customHeight="1" x14ac:dyDescent="0.2">
      <c r="A15" s="45" t="s">
        <v>14</v>
      </c>
    </row>
    <row r="16" spans="1:2" ht="17.25" customHeight="1" x14ac:dyDescent="0.2">
      <c r="A16" s="45" t="s">
        <v>15</v>
      </c>
    </row>
    <row r="17" spans="1:1" ht="17.25" customHeight="1" x14ac:dyDescent="0.2">
      <c r="A17" s="64" t="s">
        <v>16</v>
      </c>
    </row>
    <row r="18" spans="1:1" ht="23.25" customHeight="1" x14ac:dyDescent="0.2">
      <c r="A18" s="42" t="s">
        <v>17</v>
      </c>
    </row>
    <row r="19" spans="1:1" ht="17.25" customHeight="1" x14ac:dyDescent="0.2">
      <c r="A19" s="46" t="s">
        <v>18</v>
      </c>
    </row>
    <row r="20" spans="1:1" ht="23.25" customHeight="1" x14ac:dyDescent="0.2">
      <c r="A20" s="42" t="s">
        <v>19</v>
      </c>
    </row>
    <row r="21" spans="1:1" ht="17.25" customHeight="1" x14ac:dyDescent="0.2">
      <c r="A21" s="47" t="s">
        <v>20</v>
      </c>
    </row>
    <row r="22" spans="1:1" ht="32.25" customHeight="1" x14ac:dyDescent="0.2">
      <c r="A22" s="45" t="s">
        <v>21</v>
      </c>
    </row>
    <row r="23" spans="1:1" ht="17.25" customHeight="1" x14ac:dyDescent="0.2">
      <c r="A23" s="47" t="s">
        <v>22</v>
      </c>
    </row>
    <row r="24" spans="1:1" ht="32.25" customHeight="1" x14ac:dyDescent="0.2">
      <c r="A24" s="45" t="s">
        <v>23</v>
      </c>
    </row>
    <row r="25" spans="1:1" ht="17.25" customHeight="1" x14ac:dyDescent="0.2">
      <c r="A25" s="47" t="s">
        <v>24</v>
      </c>
    </row>
    <row r="26" spans="1:1" ht="17.25" customHeight="1" x14ac:dyDescent="0.2">
      <c r="A26" s="45" t="s">
        <v>25</v>
      </c>
    </row>
    <row r="27" spans="1:1" ht="17.25" customHeight="1" x14ac:dyDescent="0.2">
      <c r="A27" s="47" t="s">
        <v>26</v>
      </c>
    </row>
    <row r="28" spans="1:1" ht="32.25" customHeight="1" x14ac:dyDescent="0.2">
      <c r="A28" s="45" t="s">
        <v>27</v>
      </c>
    </row>
    <row r="29" spans="1:1" ht="32.25" customHeight="1" x14ac:dyDescent="0.2">
      <c r="A29" s="44" t="s">
        <v>28</v>
      </c>
    </row>
    <row r="30" spans="1:1" ht="17.25" customHeight="1" x14ac:dyDescent="0.2">
      <c r="A30" s="47" t="s">
        <v>29</v>
      </c>
    </row>
    <row r="31" spans="1:1" ht="32.25" customHeight="1" x14ac:dyDescent="0.2">
      <c r="A31" s="45" t="s">
        <v>30</v>
      </c>
    </row>
    <row r="32" spans="1:1" ht="32.25" customHeight="1" x14ac:dyDescent="0.2">
      <c r="A32" s="45" t="s">
        <v>31</v>
      </c>
    </row>
    <row r="33" spans="1:1" ht="32.25" customHeight="1" x14ac:dyDescent="0.2">
      <c r="A33" s="45" t="s">
        <v>32</v>
      </c>
    </row>
    <row r="34" spans="1:1" ht="22.5" customHeight="1" x14ac:dyDescent="0.2">
      <c r="A34" s="42" t="s">
        <v>33</v>
      </c>
    </row>
    <row r="35" spans="1:1" ht="17.25" customHeight="1" x14ac:dyDescent="0.2">
      <c r="A35" s="48" t="s">
        <v>166</v>
      </c>
    </row>
    <row r="36" spans="1:1" ht="17.25" customHeight="1" x14ac:dyDescent="0.2">
      <c r="A36" s="48" t="s">
        <v>34</v>
      </c>
    </row>
    <row r="37" spans="1:1" ht="17.25" customHeight="1" x14ac:dyDescent="0.2">
      <c r="A37" s="46" t="s">
        <v>35</v>
      </c>
    </row>
    <row r="38" spans="1:1" ht="32.25" customHeight="1" x14ac:dyDescent="0.2">
      <c r="A38" s="46" t="s">
        <v>36</v>
      </c>
    </row>
    <row r="39" spans="1:1" ht="32.25" customHeight="1" x14ac:dyDescent="0.2">
      <c r="A39" s="46" t="s">
        <v>37</v>
      </c>
    </row>
    <row r="40" spans="1:1" ht="17.25" customHeight="1" x14ac:dyDescent="0.2">
      <c r="A40" s="49" t="s">
        <v>38</v>
      </c>
    </row>
    <row r="41" spans="1:1" ht="32.25" customHeight="1" x14ac:dyDescent="0.2">
      <c r="A41" s="45" t="s">
        <v>39</v>
      </c>
    </row>
    <row r="42" spans="1:1" ht="32.25" customHeight="1" x14ac:dyDescent="0.2">
      <c r="A42" s="45" t="s">
        <v>40</v>
      </c>
    </row>
    <row r="43" spans="1:1" ht="32.25" customHeight="1" x14ac:dyDescent="0.2">
      <c r="A43" s="46" t="s">
        <v>41</v>
      </c>
    </row>
    <row r="44" spans="1:1" ht="17.25" customHeight="1" x14ac:dyDescent="0.2">
      <c r="A44" s="46" t="s">
        <v>42</v>
      </c>
    </row>
    <row r="45" spans="1:1" x14ac:dyDescent="0.2">
      <c r="A45" s="46" t="s">
        <v>43</v>
      </c>
    </row>
    <row r="46" spans="1:1" ht="22.5" customHeight="1" x14ac:dyDescent="0.2">
      <c r="A46" s="42" t="s">
        <v>44</v>
      </c>
    </row>
    <row r="47" spans="1:1" ht="17.25" customHeight="1" x14ac:dyDescent="0.2">
      <c r="A47" s="50" t="s">
        <v>45</v>
      </c>
    </row>
    <row r="48" spans="1:1" ht="17.25" customHeight="1" x14ac:dyDescent="0.2">
      <c r="A48" s="64" t="s">
        <v>46</v>
      </c>
    </row>
    <row r="49" spans="1:1" ht="17.25" customHeight="1" x14ac:dyDescent="0.2">
      <c r="A49" s="128"/>
    </row>
    <row r="50" spans="1:1" x14ac:dyDescent="0.2"/>
    <row r="52" spans="1:1" hidden="1" x14ac:dyDescent="0.2">
      <c r="A52" s="51"/>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5"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203" t="s">
        <v>168</v>
      </c>
      <c r="B1" s="203"/>
      <c r="C1" s="203"/>
      <c r="D1" s="203"/>
      <c r="E1" s="203"/>
      <c r="F1" s="203"/>
      <c r="G1" s="17"/>
      <c r="H1" s="17"/>
      <c r="I1" s="17"/>
      <c r="J1" s="17"/>
      <c r="K1" s="17"/>
    </row>
    <row r="2" spans="1:11" ht="21" customHeight="1" x14ac:dyDescent="0.2">
      <c r="A2" s="3" t="s">
        <v>47</v>
      </c>
      <c r="B2" s="204" t="s">
        <v>169</v>
      </c>
      <c r="C2" s="204"/>
      <c r="D2" s="204"/>
      <c r="E2" s="204"/>
      <c r="F2" s="204"/>
      <c r="G2" s="17"/>
      <c r="H2" s="17"/>
      <c r="I2" s="17"/>
      <c r="J2" s="17"/>
      <c r="K2" s="17"/>
    </row>
    <row r="3" spans="1:11" ht="15.75" x14ac:dyDescent="0.2">
      <c r="A3" s="3" t="s">
        <v>48</v>
      </c>
      <c r="B3" s="204" t="s">
        <v>170</v>
      </c>
      <c r="C3" s="204"/>
      <c r="D3" s="204"/>
      <c r="E3" s="204"/>
      <c r="F3" s="204"/>
      <c r="G3" s="17"/>
      <c r="H3" s="17"/>
      <c r="I3" s="17"/>
      <c r="J3" s="17"/>
      <c r="K3" s="17"/>
    </row>
    <row r="4" spans="1:11" ht="21" customHeight="1" x14ac:dyDescent="0.2">
      <c r="A4" s="3" t="s">
        <v>49</v>
      </c>
      <c r="B4" s="205">
        <v>45565</v>
      </c>
      <c r="C4" s="205"/>
      <c r="D4" s="205"/>
      <c r="E4" s="205"/>
      <c r="F4" s="205"/>
      <c r="G4" s="17"/>
      <c r="H4" s="17"/>
      <c r="I4" s="17"/>
      <c r="J4" s="17"/>
      <c r="K4" s="17"/>
    </row>
    <row r="5" spans="1:11" ht="21" customHeight="1" x14ac:dyDescent="0.2">
      <c r="A5" s="3" t="s">
        <v>50</v>
      </c>
      <c r="B5" s="205">
        <v>45838</v>
      </c>
      <c r="C5" s="205"/>
      <c r="D5" s="205"/>
      <c r="E5" s="205"/>
      <c r="F5" s="205"/>
      <c r="G5" s="17"/>
      <c r="H5" s="17"/>
      <c r="I5" s="17"/>
      <c r="J5" s="17"/>
      <c r="K5" s="17"/>
    </row>
    <row r="6" spans="1:11" ht="21" customHeight="1" x14ac:dyDescent="0.2">
      <c r="A6" s="3" t="s">
        <v>51</v>
      </c>
      <c r="B6" s="202" t="str">
        <f>IF(AND(Travel!B7&lt;&gt;A30,Hospitality!B7&lt;&gt;A30,'All other expenses'!B7&lt;&gt;A30,'Gifts and benefits'!B7&lt;&gt;A30),A31,IF(AND(Travel!B7=A30,Hospitality!B7=A30,'All other expenses'!B7=A30,'Gifts and benefits'!B7=A30),A33,A32))</f>
        <v>Data and totals checked on all sheets</v>
      </c>
      <c r="C6" s="202"/>
      <c r="D6" s="202"/>
      <c r="E6" s="202"/>
      <c r="F6" s="202"/>
      <c r="G6" s="23"/>
      <c r="H6" s="17"/>
      <c r="I6" s="17"/>
      <c r="J6" s="17"/>
      <c r="K6" s="17"/>
    </row>
    <row r="7" spans="1:11" ht="31.5" x14ac:dyDescent="0.2">
      <c r="A7" s="3" t="s">
        <v>52</v>
      </c>
      <c r="B7" s="201" t="s">
        <v>85</v>
      </c>
      <c r="C7" s="201"/>
      <c r="D7" s="201"/>
      <c r="E7" s="201"/>
      <c r="F7" s="201"/>
      <c r="G7" s="23"/>
      <c r="H7" s="17"/>
      <c r="I7" s="17"/>
      <c r="J7" s="17"/>
      <c r="K7" s="17"/>
    </row>
    <row r="8" spans="1:11" ht="25.5" customHeight="1" x14ac:dyDescent="0.2">
      <c r="A8" s="3" t="s">
        <v>54</v>
      </c>
      <c r="B8" s="201" t="s">
        <v>331</v>
      </c>
      <c r="C8" s="201"/>
      <c r="D8" s="201"/>
      <c r="E8" s="201"/>
      <c r="F8" s="201"/>
      <c r="G8" s="23"/>
      <c r="H8" s="17"/>
      <c r="I8" s="17"/>
      <c r="J8" s="17"/>
      <c r="K8" s="17"/>
    </row>
    <row r="9" spans="1:11" ht="66.75" customHeight="1" x14ac:dyDescent="0.2">
      <c r="A9" s="200" t="s">
        <v>56</v>
      </c>
      <c r="B9" s="200"/>
      <c r="C9" s="200"/>
      <c r="D9" s="200"/>
      <c r="E9" s="200"/>
      <c r="F9" s="200"/>
      <c r="G9" s="23"/>
      <c r="H9" s="17"/>
      <c r="I9" s="17"/>
      <c r="J9" s="17"/>
      <c r="K9" s="17"/>
    </row>
    <row r="10" spans="1:11" s="92" customFormat="1" ht="36" customHeight="1" x14ac:dyDescent="0.2">
      <c r="A10" s="86" t="s">
        <v>57</v>
      </c>
      <c r="B10" s="87" t="s">
        <v>58</v>
      </c>
      <c r="C10" s="87" t="s">
        <v>59</v>
      </c>
      <c r="D10" s="88"/>
      <c r="E10" s="89" t="s">
        <v>29</v>
      </c>
      <c r="F10" s="90" t="s">
        <v>60</v>
      </c>
      <c r="G10" s="91"/>
      <c r="H10" s="91"/>
      <c r="I10" s="91"/>
      <c r="J10" s="91"/>
      <c r="K10" s="91"/>
    </row>
    <row r="11" spans="1:11" ht="27.75" customHeight="1" x14ac:dyDescent="0.2">
      <c r="A11" s="8" t="s">
        <v>61</v>
      </c>
      <c r="B11" s="58">
        <f>B15+B16+B17</f>
        <v>48762.599999999991</v>
      </c>
      <c r="C11" s="65" t="str">
        <f>IF(Travel!B6="",A34,Travel!B6)</f>
        <v>Figures exclude GST</v>
      </c>
      <c r="D11" s="6"/>
      <c r="E11" s="8" t="s">
        <v>62</v>
      </c>
      <c r="F11" s="33">
        <f>'Gifts and benefits'!C25</f>
        <v>2</v>
      </c>
      <c r="G11" s="29"/>
      <c r="H11" s="29"/>
      <c r="I11" s="29"/>
      <c r="J11" s="29"/>
      <c r="K11" s="29"/>
    </row>
    <row r="12" spans="1:11" ht="27.75" customHeight="1" x14ac:dyDescent="0.2">
      <c r="A12" s="8" t="s">
        <v>24</v>
      </c>
      <c r="B12" s="58">
        <f>Hospitality!B25</f>
        <v>0</v>
      </c>
      <c r="C12" s="65" t="str">
        <f>IF(Hospitality!B6="",A34,Hospitality!B6)</f>
        <v>Figures exclude GST</v>
      </c>
      <c r="D12" s="6"/>
      <c r="E12" s="8" t="s">
        <v>63</v>
      </c>
      <c r="F12" s="33">
        <f>'Gifts and benefits'!C26</f>
        <v>2</v>
      </c>
      <c r="G12" s="29"/>
      <c r="H12" s="29"/>
      <c r="I12" s="29"/>
      <c r="J12" s="29"/>
      <c r="K12" s="29"/>
    </row>
    <row r="13" spans="1:11" ht="27.75" customHeight="1" x14ac:dyDescent="0.2">
      <c r="A13" s="8" t="s">
        <v>64</v>
      </c>
      <c r="B13" s="58">
        <f>'All other expenses'!B32</f>
        <v>4585.93</v>
      </c>
      <c r="C13" s="65" t="str">
        <f>IF('All other expenses'!B6="",A34,'All other expenses'!B6)</f>
        <v>Figures exclude GST</v>
      </c>
      <c r="D13" s="6"/>
      <c r="E13" s="8" t="s">
        <v>65</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66</v>
      </c>
      <c r="B15" s="60">
        <f>Travel!B80</f>
        <v>42974.259999999995</v>
      </c>
      <c r="C15" s="67" t="str">
        <f>C11</f>
        <v>Figures exclude GST</v>
      </c>
      <c r="D15" s="6"/>
      <c r="E15" s="6"/>
      <c r="F15" s="35"/>
      <c r="G15" s="17"/>
      <c r="H15" s="17"/>
      <c r="I15" s="17"/>
      <c r="J15" s="17"/>
      <c r="K15" s="17"/>
    </row>
    <row r="16" spans="1:11" ht="27.75" customHeight="1" x14ac:dyDescent="0.2">
      <c r="A16" s="9" t="s">
        <v>67</v>
      </c>
      <c r="B16" s="60">
        <f>Travel!B132</f>
        <v>5779.8899999999994</v>
      </c>
      <c r="C16" s="67" t="str">
        <f>C11</f>
        <v>Figures exclude GST</v>
      </c>
      <c r="D16" s="36"/>
      <c r="E16" s="6"/>
      <c r="F16" s="37"/>
      <c r="G16" s="17"/>
      <c r="H16" s="17"/>
      <c r="I16" s="17"/>
      <c r="J16" s="17"/>
      <c r="K16" s="17"/>
    </row>
    <row r="17" spans="1:11" ht="27.75" customHeight="1" x14ac:dyDescent="0.2">
      <c r="A17" s="9" t="s">
        <v>68</v>
      </c>
      <c r="B17" s="60">
        <f>Travel!B146</f>
        <v>8.4499999999999993</v>
      </c>
      <c r="C17" s="67"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69</v>
      </c>
      <c r="B19" s="19"/>
      <c r="C19" s="17"/>
      <c r="D19" s="17"/>
      <c r="E19" s="17"/>
      <c r="F19" s="17"/>
      <c r="G19" s="17"/>
      <c r="H19" s="17"/>
      <c r="I19" s="17"/>
      <c r="J19" s="17"/>
      <c r="K19" s="17"/>
    </row>
    <row r="20" spans="1:11" x14ac:dyDescent="0.2">
      <c r="A20" s="20" t="s">
        <v>70</v>
      </c>
      <c r="D20" s="17"/>
      <c r="E20" s="17"/>
      <c r="F20" s="17"/>
      <c r="G20" s="17"/>
      <c r="H20" s="17"/>
      <c r="I20" s="17"/>
      <c r="J20" s="17"/>
      <c r="K20" s="17"/>
    </row>
    <row r="21" spans="1:11" ht="12.6" customHeight="1" x14ac:dyDescent="0.2">
      <c r="A21" s="20" t="s">
        <v>71</v>
      </c>
      <c r="D21" s="17"/>
      <c r="E21" s="17"/>
      <c r="F21" s="17"/>
      <c r="G21" s="17"/>
      <c r="H21" s="17"/>
      <c r="I21" s="17"/>
      <c r="J21" s="17"/>
      <c r="K21" s="17"/>
    </row>
    <row r="22" spans="1:11" ht="12.6" customHeight="1" x14ac:dyDescent="0.2">
      <c r="A22" s="20" t="s">
        <v>72</v>
      </c>
      <c r="D22" s="17"/>
      <c r="E22" s="17"/>
      <c r="F22" s="17"/>
      <c r="G22" s="17"/>
      <c r="H22" s="17"/>
      <c r="I22" s="17"/>
      <c r="J22" s="17"/>
      <c r="K22" s="17"/>
    </row>
    <row r="23" spans="1:11" ht="12.6" customHeight="1" x14ac:dyDescent="0.2">
      <c r="A23" s="20" t="s">
        <v>73</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74</v>
      </c>
      <c r="B25" s="13"/>
      <c r="C25" s="13"/>
      <c r="D25" s="13"/>
      <c r="E25" s="13"/>
      <c r="F25" s="13"/>
      <c r="G25" s="17"/>
      <c r="H25" s="17"/>
      <c r="I25" s="17"/>
      <c r="J25" s="17"/>
      <c r="K25" s="17"/>
    </row>
    <row r="26" spans="1:11" ht="12.75" hidden="1" customHeight="1" x14ac:dyDescent="0.2">
      <c r="A26" s="11" t="s">
        <v>75</v>
      </c>
      <c r="B26" s="4"/>
      <c r="C26" s="4"/>
      <c r="D26" s="11"/>
      <c r="E26" s="11"/>
      <c r="F26" s="11"/>
      <c r="G26" s="17"/>
      <c r="H26" s="17"/>
      <c r="I26" s="17"/>
      <c r="J26" s="17"/>
      <c r="K26" s="17"/>
    </row>
    <row r="27" spans="1:11" hidden="1" x14ac:dyDescent="0.2">
      <c r="A27" s="10" t="s">
        <v>76</v>
      </c>
      <c r="B27" s="10"/>
      <c r="C27" s="10"/>
      <c r="D27" s="10"/>
      <c r="E27" s="10"/>
      <c r="F27" s="10"/>
      <c r="G27" s="17"/>
      <c r="H27" s="17"/>
      <c r="I27" s="17"/>
      <c r="J27" s="17"/>
      <c r="K27" s="17"/>
    </row>
    <row r="28" spans="1:11" hidden="1" x14ac:dyDescent="0.2">
      <c r="A28" s="10" t="s">
        <v>77</v>
      </c>
      <c r="B28" s="10"/>
      <c r="C28" s="10"/>
      <c r="D28" s="10"/>
      <c r="E28" s="10"/>
      <c r="F28" s="10"/>
      <c r="G28" s="17"/>
      <c r="H28" s="17"/>
      <c r="I28" s="17"/>
      <c r="J28" s="17"/>
      <c r="K28" s="17"/>
    </row>
    <row r="29" spans="1:11" hidden="1" x14ac:dyDescent="0.2">
      <c r="A29" s="11" t="s">
        <v>78</v>
      </c>
      <c r="B29" s="11"/>
      <c r="C29" s="11"/>
      <c r="D29" s="11"/>
      <c r="E29" s="11"/>
      <c r="F29" s="11"/>
      <c r="G29" s="17"/>
      <c r="H29" s="17"/>
      <c r="I29" s="17"/>
      <c r="J29" s="17"/>
      <c r="K29" s="17"/>
    </row>
    <row r="30" spans="1:11" hidden="1" x14ac:dyDescent="0.2">
      <c r="A30" s="11" t="s">
        <v>79</v>
      </c>
      <c r="B30" s="11"/>
      <c r="C30" s="11"/>
      <c r="D30" s="11"/>
      <c r="E30" s="11"/>
      <c r="F30" s="11"/>
      <c r="G30" s="17"/>
      <c r="H30" s="17"/>
      <c r="I30" s="17"/>
      <c r="J30" s="17"/>
      <c r="K30" s="17"/>
    </row>
    <row r="31" spans="1:11" hidden="1" x14ac:dyDescent="0.2">
      <c r="A31" s="10" t="s">
        <v>80</v>
      </c>
      <c r="B31" s="10"/>
      <c r="C31" s="10"/>
      <c r="D31" s="10"/>
      <c r="E31" s="10"/>
      <c r="F31" s="10"/>
      <c r="G31" s="17"/>
      <c r="H31" s="17"/>
      <c r="I31" s="17"/>
      <c r="J31" s="17"/>
      <c r="K31" s="17"/>
    </row>
    <row r="32" spans="1:11" hidden="1" x14ac:dyDescent="0.2">
      <c r="A32" s="10" t="s">
        <v>81</v>
      </c>
      <c r="B32" s="10"/>
      <c r="C32" s="10"/>
      <c r="D32" s="10"/>
      <c r="E32" s="10"/>
      <c r="F32" s="10"/>
      <c r="G32" s="17"/>
      <c r="H32" s="17"/>
      <c r="I32" s="17"/>
      <c r="J32" s="17"/>
      <c r="K32" s="17"/>
    </row>
    <row r="33" spans="1:11" hidden="1" x14ac:dyDescent="0.2">
      <c r="A33" s="10" t="s">
        <v>82</v>
      </c>
      <c r="B33" s="10"/>
      <c r="C33" s="10"/>
      <c r="D33" s="10"/>
      <c r="E33" s="10"/>
      <c r="F33" s="10"/>
      <c r="G33" s="17"/>
      <c r="H33" s="17"/>
      <c r="I33" s="17"/>
      <c r="J33" s="17"/>
      <c r="K33" s="17"/>
    </row>
    <row r="34" spans="1:11" hidden="1" x14ac:dyDescent="0.2">
      <c r="A34" s="11" t="s">
        <v>83</v>
      </c>
      <c r="B34" s="11"/>
      <c r="C34" s="11"/>
      <c r="D34" s="11"/>
      <c r="E34" s="11"/>
      <c r="F34" s="11"/>
      <c r="G34" s="17"/>
      <c r="H34" s="17"/>
      <c r="I34" s="17"/>
      <c r="J34" s="17"/>
      <c r="K34" s="17"/>
    </row>
    <row r="35" spans="1:11" hidden="1" x14ac:dyDescent="0.2">
      <c r="A35" s="11" t="s">
        <v>84</v>
      </c>
      <c r="B35" s="11"/>
      <c r="C35" s="11"/>
      <c r="D35" s="11"/>
      <c r="E35" s="11"/>
      <c r="F35" s="11"/>
      <c r="G35" s="17"/>
      <c r="H35" s="17"/>
      <c r="I35" s="17"/>
      <c r="J35" s="17"/>
      <c r="K35" s="17"/>
    </row>
    <row r="36" spans="1:11" hidden="1" x14ac:dyDescent="0.2">
      <c r="A36" s="10" t="s">
        <v>53</v>
      </c>
      <c r="B36" s="62"/>
      <c r="C36" s="62"/>
      <c r="D36" s="62"/>
      <c r="E36" s="62"/>
      <c r="F36" s="62"/>
      <c r="G36" s="17"/>
      <c r="H36" s="17"/>
      <c r="I36" s="17"/>
      <c r="J36" s="17"/>
      <c r="K36" s="17"/>
    </row>
    <row r="37" spans="1:11" hidden="1" x14ac:dyDescent="0.2">
      <c r="A37" s="10" t="s">
        <v>85</v>
      </c>
      <c r="B37" s="62"/>
      <c r="C37" s="62"/>
      <c r="D37" s="62"/>
      <c r="E37" s="62"/>
      <c r="F37" s="62"/>
      <c r="G37" s="17"/>
      <c r="H37" s="17"/>
      <c r="I37" s="17"/>
      <c r="J37" s="17"/>
      <c r="K37" s="17"/>
    </row>
    <row r="38" spans="1:11" hidden="1" x14ac:dyDescent="0.2">
      <c r="A38" s="10" t="s">
        <v>55</v>
      </c>
      <c r="B38" s="62"/>
      <c r="C38" s="62"/>
      <c r="D38" s="62"/>
      <c r="E38" s="62"/>
      <c r="F38" s="62"/>
      <c r="G38" s="17"/>
      <c r="H38" s="17"/>
      <c r="I38" s="17"/>
      <c r="J38" s="17"/>
      <c r="K38" s="17"/>
    </row>
    <row r="39" spans="1:11" hidden="1" x14ac:dyDescent="0.2">
      <c r="A39" s="11" t="s">
        <v>86</v>
      </c>
      <c r="B39" s="4"/>
      <c r="C39" s="4"/>
      <c r="D39" s="4"/>
      <c r="E39" s="4"/>
      <c r="F39" s="4"/>
      <c r="G39" s="17"/>
      <c r="H39" s="17"/>
      <c r="I39" s="17"/>
      <c r="J39" s="17"/>
      <c r="K39" s="17"/>
    </row>
    <row r="40" spans="1:11" hidden="1" x14ac:dyDescent="0.2">
      <c r="A40" s="4" t="s">
        <v>87</v>
      </c>
      <c r="B40" s="4"/>
      <c r="C40" s="4"/>
      <c r="D40" s="4"/>
      <c r="E40" s="4"/>
      <c r="F40" s="4"/>
      <c r="G40" s="17"/>
      <c r="H40" s="17"/>
      <c r="I40" s="17"/>
      <c r="J40" s="17"/>
      <c r="K40" s="17"/>
    </row>
    <row r="41" spans="1:11" hidden="1" x14ac:dyDescent="0.2">
      <c r="A41" s="4" t="s">
        <v>88</v>
      </c>
      <c r="B41" s="4"/>
      <c r="C41" s="4"/>
      <c r="D41" s="4"/>
      <c r="E41" s="4"/>
      <c r="F41" s="4"/>
      <c r="G41" s="17"/>
      <c r="H41" s="17"/>
      <c r="I41" s="17"/>
      <c r="J41" s="17"/>
      <c r="K41" s="17"/>
    </row>
    <row r="42" spans="1:11" hidden="1" x14ac:dyDescent="0.2">
      <c r="A42" s="4" t="s">
        <v>89</v>
      </c>
      <c r="B42" s="4"/>
      <c r="C42" s="4"/>
      <c r="D42" s="4"/>
      <c r="E42" s="4"/>
      <c r="F42" s="4"/>
      <c r="G42" s="17"/>
      <c r="H42" s="17"/>
      <c r="I42" s="17"/>
      <c r="J42" s="17"/>
      <c r="K42" s="17"/>
    </row>
    <row r="43" spans="1:11" hidden="1" x14ac:dyDescent="0.2">
      <c r="A43" s="4" t="s">
        <v>90</v>
      </c>
      <c r="B43" s="4"/>
      <c r="C43" s="4"/>
      <c r="D43" s="4"/>
      <c r="E43" s="4"/>
      <c r="F43" s="4"/>
      <c r="G43" s="17"/>
      <c r="H43" s="17"/>
      <c r="I43" s="17"/>
      <c r="J43" s="17"/>
      <c r="K43" s="17"/>
    </row>
    <row r="44" spans="1:11" hidden="1" x14ac:dyDescent="0.2">
      <c r="A44" s="4" t="s">
        <v>91</v>
      </c>
      <c r="B44" s="4"/>
      <c r="C44" s="4"/>
      <c r="D44" s="4"/>
      <c r="E44" s="4"/>
      <c r="F44" s="4"/>
      <c r="G44" s="17"/>
      <c r="H44" s="17"/>
      <c r="I44" s="17"/>
      <c r="J44" s="17"/>
      <c r="K44" s="17"/>
    </row>
    <row r="45" spans="1:11" hidden="1" x14ac:dyDescent="0.2">
      <c r="A45" s="63" t="s">
        <v>92</v>
      </c>
      <c r="B45" s="62"/>
      <c r="C45" s="62"/>
      <c r="D45" s="62"/>
      <c r="E45" s="62"/>
      <c r="F45" s="62"/>
      <c r="G45" s="17"/>
      <c r="H45" s="17"/>
      <c r="I45" s="17"/>
      <c r="J45" s="17"/>
      <c r="K45" s="17"/>
    </row>
    <row r="46" spans="1:11" hidden="1" x14ac:dyDescent="0.2">
      <c r="A46" s="62" t="s">
        <v>93</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94</v>
      </c>
      <c r="B48" s="62"/>
      <c r="C48" s="62"/>
      <c r="D48" s="62"/>
      <c r="E48" s="62"/>
      <c r="F48" s="62"/>
      <c r="G48" s="17"/>
      <c r="H48" s="17"/>
      <c r="I48" s="17"/>
      <c r="J48" s="17"/>
      <c r="K48" s="17"/>
    </row>
    <row r="49" spans="1:11" ht="25.5" hidden="1" x14ac:dyDescent="0.2">
      <c r="A49" s="80" t="s">
        <v>95</v>
      </c>
      <c r="B49" s="62"/>
      <c r="C49" s="62"/>
      <c r="D49" s="62"/>
      <c r="E49" s="62"/>
      <c r="F49" s="62"/>
      <c r="G49" s="17"/>
      <c r="H49" s="17"/>
      <c r="I49" s="17"/>
      <c r="J49" s="17"/>
      <c r="K49" s="17"/>
    </row>
    <row r="50" spans="1:11" ht="25.5" hidden="1" x14ac:dyDescent="0.2">
      <c r="A50" s="81" t="s">
        <v>96</v>
      </c>
      <c r="B50" s="4"/>
      <c r="C50" s="4"/>
      <c r="D50" s="4"/>
      <c r="E50" s="4"/>
      <c r="F50" s="4"/>
      <c r="G50" s="17"/>
      <c r="H50" s="17"/>
      <c r="I50" s="17"/>
      <c r="J50" s="17"/>
      <c r="K50" s="17"/>
    </row>
    <row r="51" spans="1:11" ht="25.5" hidden="1" x14ac:dyDescent="0.2">
      <c r="A51" s="81" t="s">
        <v>97</v>
      </c>
      <c r="B51" s="4"/>
      <c r="C51" s="4"/>
      <c r="D51" s="4"/>
      <c r="E51" s="4"/>
      <c r="F51" s="4"/>
      <c r="G51" s="17"/>
      <c r="H51" s="17"/>
      <c r="I51" s="17"/>
      <c r="J51" s="17"/>
      <c r="K51" s="17"/>
    </row>
    <row r="52" spans="1:11" ht="38.25" hidden="1" x14ac:dyDescent="0.2">
      <c r="A52" s="81" t="s">
        <v>98</v>
      </c>
      <c r="B52" s="73"/>
      <c r="C52" s="73"/>
      <c r="D52" s="73"/>
      <c r="E52" s="11"/>
      <c r="F52" s="11"/>
      <c r="G52" s="17"/>
      <c r="H52" s="17"/>
      <c r="I52" s="17"/>
      <c r="J52" s="17"/>
      <c r="K52" s="17"/>
    </row>
    <row r="53" spans="1:11" hidden="1" x14ac:dyDescent="0.2">
      <c r="A53" s="78" t="s">
        <v>99</v>
      </c>
      <c r="B53" s="72"/>
      <c r="C53" s="72"/>
      <c r="D53" s="72"/>
      <c r="E53" s="10"/>
      <c r="F53" s="10" t="b">
        <v>1</v>
      </c>
      <c r="G53" s="17"/>
      <c r="H53" s="17"/>
      <c r="I53" s="17"/>
      <c r="J53" s="17"/>
      <c r="K53" s="17"/>
    </row>
    <row r="54" spans="1:11" hidden="1" x14ac:dyDescent="0.2">
      <c r="A54" s="79" t="s">
        <v>100</v>
      </c>
      <c r="B54" s="78"/>
      <c r="C54" s="78"/>
      <c r="D54" s="78"/>
      <c r="E54" s="10"/>
      <c r="F54" s="10" t="b">
        <v>0</v>
      </c>
      <c r="G54" s="17"/>
      <c r="H54" s="17"/>
      <c r="I54" s="17"/>
      <c r="J54" s="17"/>
      <c r="K54" s="17"/>
    </row>
    <row r="55" spans="1:11" hidden="1" x14ac:dyDescent="0.2">
      <c r="A55" s="82"/>
      <c r="B55" s="74">
        <f>COUNT(Travel!B12:B79)</f>
        <v>64</v>
      </c>
      <c r="C55" s="74"/>
      <c r="D55" s="74">
        <f>COUNTIF(Travel!D12:D79,"*")</f>
        <v>64</v>
      </c>
      <c r="E55" s="75"/>
      <c r="F55" s="75" t="b">
        <f>MIN(B55,D55)=MAX(B55,D55)</f>
        <v>1</v>
      </c>
      <c r="G55" s="17"/>
      <c r="H55" s="17"/>
      <c r="I55" s="17"/>
      <c r="J55" s="17"/>
      <c r="K55" s="17"/>
    </row>
    <row r="56" spans="1:11" hidden="1" x14ac:dyDescent="0.2">
      <c r="A56" s="82" t="s">
        <v>101</v>
      </c>
      <c r="B56" s="74">
        <f>COUNT(Travel!B84:B131)</f>
        <v>43</v>
      </c>
      <c r="C56" s="74"/>
      <c r="D56" s="74">
        <f>COUNTIF(Travel!D84:D131,"*")</f>
        <v>43</v>
      </c>
      <c r="E56" s="75"/>
      <c r="F56" s="75" t="b">
        <f>MIN(B56,D56)=MAX(B56,D56)</f>
        <v>1</v>
      </c>
    </row>
    <row r="57" spans="1:11" hidden="1" x14ac:dyDescent="0.2">
      <c r="A57" s="83"/>
      <c r="B57" s="74">
        <f>COUNT(Travel!B136:B145)</f>
        <v>1</v>
      </c>
      <c r="C57" s="74"/>
      <c r="D57" s="74">
        <f>COUNTIF(Travel!D136:D145,"*")</f>
        <v>1</v>
      </c>
      <c r="E57" s="75"/>
      <c r="F57" s="75" t="b">
        <f>MIN(B57,D57)=MAX(B57,D57)</f>
        <v>1</v>
      </c>
    </row>
    <row r="58" spans="1:11" hidden="1" x14ac:dyDescent="0.2">
      <c r="A58" s="84" t="s">
        <v>102</v>
      </c>
      <c r="B58" s="76">
        <f>COUNT(Hospitality!B11:B24)</f>
        <v>0</v>
      </c>
      <c r="C58" s="76"/>
      <c r="D58" s="76">
        <f>COUNTIF(Hospitality!D11:D24,"*")</f>
        <v>0</v>
      </c>
      <c r="E58" s="77"/>
      <c r="F58" s="77" t="b">
        <f>MIN(B58,D58)=MAX(B58,D58)</f>
        <v>1</v>
      </c>
    </row>
    <row r="59" spans="1:11" hidden="1" x14ac:dyDescent="0.2">
      <c r="A59" s="85" t="s">
        <v>103</v>
      </c>
      <c r="B59" s="75">
        <f>COUNT('All other expenses'!B11:B31)</f>
        <v>14</v>
      </c>
      <c r="C59" s="75"/>
      <c r="D59" s="75">
        <f>COUNTIF('All other expenses'!D11:D31,"*")</f>
        <v>14</v>
      </c>
      <c r="E59" s="75"/>
      <c r="F59" s="75" t="b">
        <f>MIN(B59,D59)=MAX(B59,D59)</f>
        <v>1</v>
      </c>
    </row>
    <row r="60" spans="1:11" hidden="1" x14ac:dyDescent="0.2">
      <c r="A60" s="84" t="s">
        <v>104</v>
      </c>
      <c r="B60" s="76">
        <f>COUNTIF('Gifts and benefits'!B11:B24,"*")</f>
        <v>2</v>
      </c>
      <c r="C60" s="76">
        <f>COUNTIF('Gifts and benefits'!C11:C24,"*")</f>
        <v>2</v>
      </c>
      <c r="D60" s="76"/>
      <c r="E60" s="76">
        <f>COUNTA('Gifts and benefits'!E11:E24)</f>
        <v>2</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7"/>
  <sheetViews>
    <sheetView topLeftCell="A56" zoomScaleNormal="100" workbookViewId="0">
      <selection activeCell="D75" sqref="D7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208" t="s">
        <v>105</v>
      </c>
      <c r="B1" s="208"/>
      <c r="C1" s="208"/>
      <c r="D1" s="208"/>
      <c r="E1" s="208"/>
      <c r="F1" s="17"/>
    </row>
    <row r="2" spans="1:6" ht="21" customHeight="1" x14ac:dyDescent="0.2">
      <c r="A2" s="3" t="s">
        <v>106</v>
      </c>
      <c r="B2" s="206" t="str">
        <f>'Summary and sign-off'!B2:F2</f>
        <v>Education New Zealand</v>
      </c>
      <c r="C2" s="206"/>
      <c r="D2" s="206"/>
      <c r="E2" s="206"/>
      <c r="F2" s="17"/>
    </row>
    <row r="3" spans="1:6" ht="31.5" x14ac:dyDescent="0.2">
      <c r="A3" s="3" t="s">
        <v>107</v>
      </c>
      <c r="B3" s="206" t="str">
        <f>'Summary and sign-off'!B3:F3</f>
        <v>Chief Executive</v>
      </c>
      <c r="C3" s="206"/>
      <c r="D3" s="206"/>
      <c r="E3" s="206"/>
      <c r="F3" s="17"/>
    </row>
    <row r="4" spans="1:6" ht="21" customHeight="1" x14ac:dyDescent="0.2">
      <c r="A4" s="3" t="s">
        <v>108</v>
      </c>
      <c r="B4" s="206">
        <f>'Summary and sign-off'!B4:F4</f>
        <v>45565</v>
      </c>
      <c r="C4" s="206"/>
      <c r="D4" s="206"/>
      <c r="E4" s="206"/>
      <c r="F4" s="17"/>
    </row>
    <row r="5" spans="1:6" ht="21" customHeight="1" x14ac:dyDescent="0.2">
      <c r="A5" s="3" t="s">
        <v>109</v>
      </c>
      <c r="B5" s="206">
        <f>'Summary and sign-off'!B5:F5</f>
        <v>45838</v>
      </c>
      <c r="C5" s="206"/>
      <c r="D5" s="206"/>
      <c r="E5" s="206"/>
      <c r="F5" s="17"/>
    </row>
    <row r="6" spans="1:6" ht="21" customHeight="1" x14ac:dyDescent="0.2">
      <c r="A6" s="3" t="s">
        <v>110</v>
      </c>
      <c r="B6" s="201" t="s">
        <v>77</v>
      </c>
      <c r="C6" s="201"/>
      <c r="D6" s="201"/>
      <c r="E6" s="201"/>
      <c r="F6" s="17"/>
    </row>
    <row r="7" spans="1:6" ht="21" customHeight="1" x14ac:dyDescent="0.2">
      <c r="A7" s="3" t="s">
        <v>51</v>
      </c>
      <c r="B7" s="201" t="s">
        <v>79</v>
      </c>
      <c r="C7" s="201"/>
      <c r="D7" s="201"/>
      <c r="E7" s="201"/>
      <c r="F7" s="17"/>
    </row>
    <row r="8" spans="1:6" ht="36" customHeight="1" x14ac:dyDescent="0.2">
      <c r="A8" s="210" t="s">
        <v>111</v>
      </c>
      <c r="B8" s="211"/>
      <c r="C8" s="211"/>
      <c r="D8" s="211"/>
      <c r="E8" s="211"/>
      <c r="F8" s="19"/>
    </row>
    <row r="9" spans="1:6" ht="36" customHeight="1" x14ac:dyDescent="0.2">
      <c r="A9" s="212" t="s">
        <v>112</v>
      </c>
      <c r="B9" s="213"/>
      <c r="C9" s="213"/>
      <c r="D9" s="213"/>
      <c r="E9" s="213"/>
      <c r="F9" s="19"/>
    </row>
    <row r="10" spans="1:6" ht="24.75" customHeight="1" x14ac:dyDescent="0.2">
      <c r="A10" s="209" t="s">
        <v>113</v>
      </c>
      <c r="B10" s="214"/>
      <c r="C10" s="209"/>
      <c r="D10" s="209"/>
      <c r="E10" s="209"/>
      <c r="F10" s="29"/>
    </row>
    <row r="11" spans="1:6" ht="28.5" customHeight="1" x14ac:dyDescent="0.2">
      <c r="A11" s="24" t="s">
        <v>114</v>
      </c>
      <c r="B11" s="24" t="s">
        <v>115</v>
      </c>
      <c r="C11" s="24" t="s">
        <v>116</v>
      </c>
      <c r="D11" s="24" t="s">
        <v>117</v>
      </c>
      <c r="E11" s="24" t="s">
        <v>118</v>
      </c>
      <c r="F11" s="30"/>
    </row>
    <row r="12" spans="1:6" s="2" customFormat="1" ht="25.5" x14ac:dyDescent="0.2">
      <c r="A12" s="156" t="s">
        <v>181</v>
      </c>
      <c r="B12" s="157">
        <v>1291.95</v>
      </c>
      <c r="C12" s="158" t="s">
        <v>187</v>
      </c>
      <c r="D12" s="160" t="s">
        <v>182</v>
      </c>
      <c r="E12" s="161" t="s">
        <v>325</v>
      </c>
      <c r="F12" s="153"/>
    </row>
    <row r="13" spans="1:6" s="2" customFormat="1" x14ac:dyDescent="0.2">
      <c r="A13" s="115"/>
      <c r="B13" s="116">
        <v>117.95</v>
      </c>
      <c r="C13" s="117"/>
      <c r="D13" s="134" t="s">
        <v>183</v>
      </c>
      <c r="E13" s="152" t="s">
        <v>325</v>
      </c>
      <c r="F13" s="153"/>
    </row>
    <row r="14" spans="1:6" s="2" customFormat="1" x14ac:dyDescent="0.2">
      <c r="A14" s="115"/>
      <c r="B14" s="116">
        <v>371.96</v>
      </c>
      <c r="C14" s="117"/>
      <c r="D14" s="134" t="s">
        <v>184</v>
      </c>
      <c r="E14" s="152" t="s">
        <v>185</v>
      </c>
      <c r="F14" s="153"/>
    </row>
    <row r="15" spans="1:6" s="2" customFormat="1" x14ac:dyDescent="0.2">
      <c r="A15" s="147"/>
      <c r="B15" s="148">
        <v>125.55</v>
      </c>
      <c r="C15" s="143"/>
      <c r="D15" s="150" t="s">
        <v>186</v>
      </c>
      <c r="E15" s="154" t="s">
        <v>185</v>
      </c>
      <c r="F15" s="153"/>
    </row>
    <row r="16" spans="1:6" s="2" customFormat="1" x14ac:dyDescent="0.2">
      <c r="A16" s="138"/>
      <c r="B16" s="139">
        <v>906.72</v>
      </c>
      <c r="C16" s="149"/>
      <c r="D16" s="149" t="s">
        <v>205</v>
      </c>
      <c r="E16" s="151" t="s">
        <v>325</v>
      </c>
      <c r="F16" s="1"/>
    </row>
    <row r="17" spans="1:6" s="2" customFormat="1" x14ac:dyDescent="0.2">
      <c r="A17" s="156" t="s">
        <v>206</v>
      </c>
      <c r="B17" s="157">
        <v>801.63</v>
      </c>
      <c r="C17" s="158" t="s">
        <v>207</v>
      </c>
      <c r="D17" s="158" t="s">
        <v>208</v>
      </c>
      <c r="E17" s="159" t="s">
        <v>209</v>
      </c>
      <c r="F17" s="1"/>
    </row>
    <row r="18" spans="1:6" s="2" customFormat="1" x14ac:dyDescent="0.2">
      <c r="A18" s="115"/>
      <c r="B18" s="116">
        <v>25.05</v>
      </c>
      <c r="C18" s="117"/>
      <c r="D18" s="134" t="s">
        <v>211</v>
      </c>
      <c r="E18" s="152" t="s">
        <v>209</v>
      </c>
      <c r="F18" s="155"/>
    </row>
    <row r="19" spans="1:6" s="2" customFormat="1" ht="25.5" x14ac:dyDescent="0.2">
      <c r="A19" s="115"/>
      <c r="B19" s="116">
        <v>80.430000000000007</v>
      </c>
      <c r="C19" s="117"/>
      <c r="D19" s="134" t="s">
        <v>212</v>
      </c>
      <c r="E19" s="152" t="s">
        <v>209</v>
      </c>
      <c r="F19" s="153"/>
    </row>
    <row r="20" spans="1:6" s="2" customFormat="1" ht="25.5" x14ac:dyDescent="0.2">
      <c r="A20" s="115"/>
      <c r="B20" s="116">
        <v>111.74</v>
      </c>
      <c r="C20" s="117"/>
      <c r="D20" s="134" t="s">
        <v>213</v>
      </c>
      <c r="E20" s="152" t="s">
        <v>209</v>
      </c>
      <c r="F20" s="153"/>
    </row>
    <row r="21" spans="1:6" s="2" customFormat="1" x14ac:dyDescent="0.2">
      <c r="A21" s="115"/>
      <c r="B21" s="116">
        <v>51.31</v>
      </c>
      <c r="C21" s="117"/>
      <c r="D21" s="134" t="s">
        <v>214</v>
      </c>
      <c r="E21" s="152" t="s">
        <v>209</v>
      </c>
      <c r="F21" s="153"/>
    </row>
    <row r="22" spans="1:6" s="2" customFormat="1" x14ac:dyDescent="0.2">
      <c r="A22" s="115"/>
      <c r="B22" s="116">
        <v>191.3</v>
      </c>
      <c r="C22" s="117"/>
      <c r="D22" s="134" t="s">
        <v>215</v>
      </c>
      <c r="E22" s="152" t="s">
        <v>209</v>
      </c>
      <c r="F22" s="153"/>
    </row>
    <row r="23" spans="1:6" s="2" customFormat="1" x14ac:dyDescent="0.2">
      <c r="A23" s="115"/>
      <c r="B23" s="116">
        <v>69.569999999999993</v>
      </c>
      <c r="C23" s="117"/>
      <c r="D23" s="134" t="s">
        <v>216</v>
      </c>
      <c r="E23" s="152" t="s">
        <v>209</v>
      </c>
      <c r="F23" s="153"/>
    </row>
    <row r="24" spans="1:6" s="2" customFormat="1" x14ac:dyDescent="0.2">
      <c r="A24" s="115"/>
      <c r="B24" s="116">
        <v>43.47</v>
      </c>
      <c r="C24" s="117"/>
      <c r="D24" s="134" t="s">
        <v>217</v>
      </c>
      <c r="E24" s="152" t="s">
        <v>209</v>
      </c>
      <c r="F24" s="153"/>
    </row>
    <row r="25" spans="1:6" s="2" customFormat="1" x14ac:dyDescent="0.2">
      <c r="A25" s="115"/>
      <c r="B25" s="116">
        <v>27.37</v>
      </c>
      <c r="C25" s="117"/>
      <c r="D25" s="150" t="s">
        <v>218</v>
      </c>
      <c r="E25" s="152" t="s">
        <v>209</v>
      </c>
      <c r="F25" s="153"/>
    </row>
    <row r="26" spans="1:6" s="2" customFormat="1" ht="25.5" x14ac:dyDescent="0.2">
      <c r="A26" s="156" t="s">
        <v>219</v>
      </c>
      <c r="B26" s="157">
        <v>37.74</v>
      </c>
      <c r="C26" s="158" t="s">
        <v>220</v>
      </c>
      <c r="D26" s="162" t="s">
        <v>221</v>
      </c>
      <c r="E26" s="170" t="s">
        <v>222</v>
      </c>
      <c r="F26" s="1"/>
    </row>
    <row r="27" spans="1:6" s="2" customFormat="1" ht="38.25" x14ac:dyDescent="0.2">
      <c r="A27" s="115"/>
      <c r="B27" s="116">
        <v>4369.45</v>
      </c>
      <c r="C27" s="117"/>
      <c r="D27" s="117" t="s">
        <v>242</v>
      </c>
      <c r="E27" s="183" t="s">
        <v>253</v>
      </c>
      <c r="F27" s="1"/>
    </row>
    <row r="28" spans="1:6" s="2" customFormat="1" x14ac:dyDescent="0.2">
      <c r="A28" s="115"/>
      <c r="B28" s="116">
        <v>235.02</v>
      </c>
      <c r="C28" s="117"/>
      <c r="D28" s="134" t="s">
        <v>233</v>
      </c>
      <c r="E28" s="134" t="s">
        <v>222</v>
      </c>
      <c r="F28" s="1"/>
    </row>
    <row r="29" spans="1:6" s="2" customFormat="1" x14ac:dyDescent="0.2">
      <c r="A29" s="115"/>
      <c r="B29" s="116">
        <v>14.77</v>
      </c>
      <c r="C29" s="117"/>
      <c r="D29" s="134" t="s">
        <v>234</v>
      </c>
      <c r="E29" s="134" t="s">
        <v>222</v>
      </c>
      <c r="F29" s="1"/>
    </row>
    <row r="30" spans="1:6" s="2" customFormat="1" x14ac:dyDescent="0.2">
      <c r="A30" s="115"/>
      <c r="B30" s="116">
        <v>1148.71</v>
      </c>
      <c r="C30" s="117"/>
      <c r="D30" s="134" t="s">
        <v>235</v>
      </c>
      <c r="E30" s="134" t="s">
        <v>240</v>
      </c>
      <c r="F30" s="1"/>
    </row>
    <row r="31" spans="1:6" s="2" customFormat="1" ht="25.5" x14ac:dyDescent="0.2">
      <c r="A31" s="115"/>
      <c r="B31" s="116">
        <v>18.55</v>
      </c>
      <c r="C31" s="117"/>
      <c r="D31" s="134" t="s">
        <v>236</v>
      </c>
      <c r="E31" s="134" t="s">
        <v>222</v>
      </c>
      <c r="F31" s="1"/>
    </row>
    <row r="32" spans="1:6" s="2" customFormat="1" x14ac:dyDescent="0.2">
      <c r="A32" s="115"/>
      <c r="B32" s="116">
        <v>991.79</v>
      </c>
      <c r="C32" s="117"/>
      <c r="D32" s="134" t="s">
        <v>237</v>
      </c>
      <c r="E32" s="134" t="s">
        <v>241</v>
      </c>
      <c r="F32" s="1"/>
    </row>
    <row r="33" spans="1:6" s="2" customFormat="1" ht="38.25" x14ac:dyDescent="0.2">
      <c r="A33" s="115"/>
      <c r="B33" s="116">
        <v>251.15</v>
      </c>
      <c r="C33" s="117"/>
      <c r="D33" s="134" t="s">
        <v>238</v>
      </c>
      <c r="E33" s="134" t="s">
        <v>222</v>
      </c>
      <c r="F33" s="1"/>
    </row>
    <row r="34" spans="1:6" s="2" customFormat="1" x14ac:dyDescent="0.2">
      <c r="A34" s="115"/>
      <c r="B34" s="116">
        <v>34.78</v>
      </c>
      <c r="C34" s="117"/>
      <c r="D34" s="150" t="s">
        <v>239</v>
      </c>
      <c r="E34" s="134" t="s">
        <v>222</v>
      </c>
      <c r="F34" s="1"/>
    </row>
    <row r="35" spans="1:6" s="2" customFormat="1" ht="25.5" x14ac:dyDescent="0.2">
      <c r="A35" s="115"/>
      <c r="B35" s="116">
        <v>2812.97</v>
      </c>
      <c r="C35" s="117"/>
      <c r="D35" s="117" t="s">
        <v>243</v>
      </c>
      <c r="E35" s="183" t="s">
        <v>240</v>
      </c>
      <c r="F35" s="1"/>
    </row>
    <row r="36" spans="1:6" s="2" customFormat="1" ht="25.5" x14ac:dyDescent="0.2">
      <c r="A36" s="156" t="s">
        <v>279</v>
      </c>
      <c r="B36" s="157">
        <v>320.14</v>
      </c>
      <c r="C36" s="158" t="s">
        <v>282</v>
      </c>
      <c r="D36" s="158" t="s">
        <v>280</v>
      </c>
      <c r="E36" s="189" t="s">
        <v>281</v>
      </c>
      <c r="F36" s="1"/>
    </row>
    <row r="37" spans="1:6" s="2" customFormat="1" x14ac:dyDescent="0.2">
      <c r="A37" s="115"/>
      <c r="B37" s="186">
        <v>919.17</v>
      </c>
      <c r="C37" s="117"/>
      <c r="D37" s="134" t="s">
        <v>283</v>
      </c>
      <c r="E37" s="134" t="s">
        <v>312</v>
      </c>
      <c r="F37" s="1"/>
    </row>
    <row r="38" spans="1:6" s="2" customFormat="1" x14ac:dyDescent="0.2">
      <c r="A38" s="115"/>
      <c r="B38" s="186">
        <v>7572.33</v>
      </c>
      <c r="C38" s="117"/>
      <c r="D38" s="134" t="s">
        <v>284</v>
      </c>
      <c r="E38" s="134" t="s">
        <v>312</v>
      </c>
      <c r="F38" s="1"/>
    </row>
    <row r="39" spans="1:6" s="2" customFormat="1" ht="25.5" x14ac:dyDescent="0.2">
      <c r="A39" s="115"/>
      <c r="B39" s="186">
        <v>43.1</v>
      </c>
      <c r="C39" s="117"/>
      <c r="D39" s="134" t="s">
        <v>285</v>
      </c>
      <c r="E39" s="134" t="s">
        <v>313</v>
      </c>
      <c r="F39" s="1"/>
    </row>
    <row r="40" spans="1:6" s="2" customFormat="1" ht="25.5" x14ac:dyDescent="0.2">
      <c r="A40" s="115"/>
      <c r="B40" s="186">
        <v>111.31</v>
      </c>
      <c r="C40" s="117"/>
      <c r="D40" s="134" t="s">
        <v>286</v>
      </c>
      <c r="E40" s="134" t="s">
        <v>312</v>
      </c>
      <c r="F40" s="1"/>
    </row>
    <row r="41" spans="1:6" s="2" customFormat="1" ht="25.5" x14ac:dyDescent="0.2">
      <c r="A41" s="115"/>
      <c r="B41" s="186">
        <v>97.65</v>
      </c>
      <c r="C41" s="117"/>
      <c r="D41" s="134" t="s">
        <v>287</v>
      </c>
      <c r="E41" s="134" t="s">
        <v>312</v>
      </c>
      <c r="F41" s="1"/>
    </row>
    <row r="42" spans="1:6" s="2" customFormat="1" x14ac:dyDescent="0.2">
      <c r="A42" s="115"/>
      <c r="B42" s="186">
        <v>14.67</v>
      </c>
      <c r="C42" s="117"/>
      <c r="D42" s="134" t="s">
        <v>288</v>
      </c>
      <c r="E42" s="134" t="s">
        <v>312</v>
      </c>
      <c r="F42" s="1"/>
    </row>
    <row r="43" spans="1:6" s="2" customFormat="1" ht="25.5" x14ac:dyDescent="0.2">
      <c r="A43" s="115"/>
      <c r="B43" s="186">
        <v>53.1</v>
      </c>
      <c r="C43" s="117"/>
      <c r="D43" s="134" t="s">
        <v>289</v>
      </c>
      <c r="E43" s="134" t="s">
        <v>312</v>
      </c>
      <c r="F43" s="1"/>
    </row>
    <row r="44" spans="1:6" s="2" customFormat="1" ht="25.5" x14ac:dyDescent="0.2">
      <c r="A44" s="115"/>
      <c r="B44" s="186">
        <v>94.8</v>
      </c>
      <c r="C44" s="117"/>
      <c r="D44" s="134" t="s">
        <v>290</v>
      </c>
      <c r="E44" s="134" t="s">
        <v>312</v>
      </c>
      <c r="F44" s="1"/>
    </row>
    <row r="45" spans="1:6" s="2" customFormat="1" ht="25.5" x14ac:dyDescent="0.2">
      <c r="A45" s="115"/>
      <c r="B45" s="186">
        <v>98.89</v>
      </c>
      <c r="C45" s="117"/>
      <c r="D45" s="134" t="s">
        <v>291</v>
      </c>
      <c r="E45" s="134" t="s">
        <v>225</v>
      </c>
      <c r="F45" s="1"/>
    </row>
    <row r="46" spans="1:6" s="2" customFormat="1" x14ac:dyDescent="0.2">
      <c r="A46" s="115"/>
      <c r="B46" s="186">
        <v>134.66</v>
      </c>
      <c r="C46" s="117"/>
      <c r="D46" s="134" t="s">
        <v>292</v>
      </c>
      <c r="E46" s="134" t="s">
        <v>312</v>
      </c>
      <c r="F46" s="1"/>
    </row>
    <row r="47" spans="1:6" s="2" customFormat="1" ht="25.5" x14ac:dyDescent="0.2">
      <c r="A47" s="115"/>
      <c r="B47" s="186">
        <v>43.23</v>
      </c>
      <c r="C47" s="117"/>
      <c r="D47" s="134" t="s">
        <v>293</v>
      </c>
      <c r="E47" s="134" t="s">
        <v>313</v>
      </c>
      <c r="F47" s="1"/>
    </row>
    <row r="48" spans="1:6" s="2" customFormat="1" x14ac:dyDescent="0.2">
      <c r="A48" s="115"/>
      <c r="B48" s="186">
        <v>132.47</v>
      </c>
      <c r="C48" s="117"/>
      <c r="D48" s="134" t="s">
        <v>294</v>
      </c>
      <c r="E48" s="134" t="s">
        <v>313</v>
      </c>
      <c r="F48" s="1"/>
    </row>
    <row r="49" spans="1:6" s="2" customFormat="1" ht="25.5" x14ac:dyDescent="0.2">
      <c r="A49" s="115"/>
      <c r="B49" s="186">
        <v>30.03</v>
      </c>
      <c r="C49" s="117"/>
      <c r="D49" s="134" t="s">
        <v>293</v>
      </c>
      <c r="E49" s="134" t="s">
        <v>313</v>
      </c>
      <c r="F49" s="1"/>
    </row>
    <row r="50" spans="1:6" s="2" customFormat="1" ht="25.5" x14ac:dyDescent="0.2">
      <c r="A50" s="115"/>
      <c r="B50" s="186">
        <v>35</v>
      </c>
      <c r="C50" s="117"/>
      <c r="D50" s="134" t="s">
        <v>295</v>
      </c>
      <c r="E50" s="134" t="s">
        <v>313</v>
      </c>
      <c r="F50" s="1"/>
    </row>
    <row r="51" spans="1:6" s="2" customFormat="1" ht="25.5" x14ac:dyDescent="0.2">
      <c r="A51" s="115"/>
      <c r="B51" s="186">
        <v>50.1</v>
      </c>
      <c r="C51" s="117"/>
      <c r="D51" s="134" t="s">
        <v>296</v>
      </c>
      <c r="E51" s="134" t="s">
        <v>313</v>
      </c>
      <c r="F51" s="1"/>
    </row>
    <row r="52" spans="1:6" s="2" customFormat="1" ht="25.5" x14ac:dyDescent="0.2">
      <c r="A52" s="115"/>
      <c r="B52" s="186">
        <v>22.31</v>
      </c>
      <c r="C52" s="117"/>
      <c r="D52" s="134" t="s">
        <v>297</v>
      </c>
      <c r="E52" s="134" t="s">
        <v>313</v>
      </c>
      <c r="F52" s="1"/>
    </row>
    <row r="53" spans="1:6" s="2" customFormat="1" ht="25.5" x14ac:dyDescent="0.2">
      <c r="A53" s="115"/>
      <c r="B53" s="186">
        <v>63.36</v>
      </c>
      <c r="C53" s="117"/>
      <c r="D53" s="134" t="s">
        <v>298</v>
      </c>
      <c r="E53" s="134" t="s">
        <v>313</v>
      </c>
      <c r="F53" s="1"/>
    </row>
    <row r="54" spans="1:6" s="2" customFormat="1" x14ac:dyDescent="0.2">
      <c r="A54" s="115"/>
      <c r="B54" s="186">
        <v>3695.17</v>
      </c>
      <c r="C54" s="117"/>
      <c r="D54" s="188" t="s">
        <v>299</v>
      </c>
      <c r="E54" s="134" t="s">
        <v>313</v>
      </c>
      <c r="F54" s="1"/>
    </row>
    <row r="55" spans="1:6" s="2" customFormat="1" ht="25.5" x14ac:dyDescent="0.2">
      <c r="A55" s="115"/>
      <c r="B55" s="186">
        <v>25.9</v>
      </c>
      <c r="C55" s="117"/>
      <c r="D55" s="134" t="s">
        <v>300</v>
      </c>
      <c r="E55" s="134" t="s">
        <v>312</v>
      </c>
      <c r="F55" s="1"/>
    </row>
    <row r="56" spans="1:6" s="2" customFormat="1" ht="25.5" x14ac:dyDescent="0.2">
      <c r="A56" s="115"/>
      <c r="B56" s="186">
        <v>25.44</v>
      </c>
      <c r="C56" s="117"/>
      <c r="D56" s="134" t="s">
        <v>301</v>
      </c>
      <c r="E56" s="134" t="s">
        <v>314</v>
      </c>
      <c r="F56" s="1"/>
    </row>
    <row r="57" spans="1:6" s="2" customFormat="1" x14ac:dyDescent="0.2">
      <c r="A57" s="115"/>
      <c r="B57" s="186">
        <v>42.21</v>
      </c>
      <c r="C57" s="117"/>
      <c r="D57" s="134" t="s">
        <v>302</v>
      </c>
      <c r="E57" s="134" t="s">
        <v>312</v>
      </c>
      <c r="F57" s="1"/>
    </row>
    <row r="58" spans="1:6" s="2" customFormat="1" x14ac:dyDescent="0.2">
      <c r="A58" s="115"/>
      <c r="B58" s="186">
        <v>287.36</v>
      </c>
      <c r="C58" s="117"/>
      <c r="D58" s="134" t="s">
        <v>303</v>
      </c>
      <c r="E58" s="134" t="s">
        <v>314</v>
      </c>
      <c r="F58" s="1"/>
    </row>
    <row r="59" spans="1:6" s="2" customFormat="1" x14ac:dyDescent="0.2">
      <c r="A59" s="115"/>
      <c r="B59" s="187">
        <v>46.68</v>
      </c>
      <c r="C59" s="117"/>
      <c r="D59" s="150" t="s">
        <v>304</v>
      </c>
      <c r="E59" s="150" t="s">
        <v>312</v>
      </c>
      <c r="F59" s="1"/>
    </row>
    <row r="60" spans="1:6" s="2" customFormat="1" x14ac:dyDescent="0.2">
      <c r="A60" s="115"/>
      <c r="B60" s="187">
        <v>41.51</v>
      </c>
      <c r="C60" s="117"/>
      <c r="D60" s="150" t="s">
        <v>305</v>
      </c>
      <c r="E60" s="150" t="s">
        <v>312</v>
      </c>
      <c r="F60" s="1"/>
    </row>
    <row r="61" spans="1:6" s="2" customFormat="1" x14ac:dyDescent="0.2">
      <c r="A61" s="115"/>
      <c r="B61" s="187">
        <v>12.99</v>
      </c>
      <c r="C61" s="117"/>
      <c r="D61" s="150" t="s">
        <v>306</v>
      </c>
      <c r="E61" s="150" t="s">
        <v>312</v>
      </c>
      <c r="F61" s="1"/>
    </row>
    <row r="62" spans="1:6" s="2" customFormat="1" ht="25.5" x14ac:dyDescent="0.2">
      <c r="A62" s="115"/>
      <c r="B62" s="187">
        <v>46.43</v>
      </c>
      <c r="C62" s="117"/>
      <c r="D62" s="150" t="s">
        <v>307</v>
      </c>
      <c r="E62" s="150" t="s">
        <v>312</v>
      </c>
      <c r="F62" s="1"/>
    </row>
    <row r="63" spans="1:6" s="2" customFormat="1" x14ac:dyDescent="0.2">
      <c r="A63" s="115"/>
      <c r="B63" s="187">
        <v>84.69</v>
      </c>
      <c r="C63" s="117"/>
      <c r="D63" s="150" t="s">
        <v>308</v>
      </c>
      <c r="E63" s="150" t="s">
        <v>312</v>
      </c>
      <c r="F63" s="1"/>
    </row>
    <row r="64" spans="1:6" s="2" customFormat="1" x14ac:dyDescent="0.2">
      <c r="A64" s="115"/>
      <c r="B64" s="187">
        <v>159.91</v>
      </c>
      <c r="C64" s="117"/>
      <c r="D64" s="150" t="s">
        <v>309</v>
      </c>
      <c r="E64" s="150" t="s">
        <v>312</v>
      </c>
      <c r="F64" s="1"/>
    </row>
    <row r="65" spans="1:6" s="2" customFormat="1" ht="25.5" x14ac:dyDescent="0.2">
      <c r="A65" s="115"/>
      <c r="B65" s="187">
        <v>615.16999999999996</v>
      </c>
      <c r="C65" s="117"/>
      <c r="D65" s="150" t="s">
        <v>310</v>
      </c>
      <c r="E65" s="150" t="s">
        <v>312</v>
      </c>
      <c r="F65" s="1"/>
    </row>
    <row r="66" spans="1:6" s="2" customFormat="1" x14ac:dyDescent="0.2">
      <c r="A66" s="115"/>
      <c r="B66" s="192">
        <v>57.94</v>
      </c>
      <c r="C66" s="117"/>
      <c r="D66" s="193" t="s">
        <v>311</v>
      </c>
      <c r="E66" s="190" t="s">
        <v>312</v>
      </c>
      <c r="F66" s="1"/>
    </row>
    <row r="67" spans="1:6" s="2" customFormat="1" x14ac:dyDescent="0.2">
      <c r="A67" s="156" t="s">
        <v>315</v>
      </c>
      <c r="B67" s="195">
        <v>556.59</v>
      </c>
      <c r="C67" s="158" t="s">
        <v>316</v>
      </c>
      <c r="D67" s="196" t="s">
        <v>317</v>
      </c>
      <c r="E67" s="197" t="s">
        <v>190</v>
      </c>
      <c r="F67" s="1"/>
    </row>
    <row r="68" spans="1:6" s="2" customFormat="1" x14ac:dyDescent="0.2">
      <c r="A68" s="115"/>
      <c r="B68" s="192">
        <v>2910.03</v>
      </c>
      <c r="C68" s="117"/>
      <c r="D68" s="198" t="s">
        <v>318</v>
      </c>
      <c r="E68" s="194" t="s">
        <v>324</v>
      </c>
      <c r="F68" s="1"/>
    </row>
    <row r="69" spans="1:6" s="2" customFormat="1" x14ac:dyDescent="0.2">
      <c r="A69" s="115"/>
      <c r="B69" s="192">
        <v>151.55000000000001</v>
      </c>
      <c r="C69" s="117"/>
      <c r="D69" s="198" t="s">
        <v>273</v>
      </c>
      <c r="E69" s="194" t="s">
        <v>324</v>
      </c>
      <c r="F69" s="1"/>
    </row>
    <row r="70" spans="1:6" s="2" customFormat="1" ht="25.5" x14ac:dyDescent="0.2">
      <c r="A70" s="115"/>
      <c r="B70" s="192">
        <v>283.89999999999998</v>
      </c>
      <c r="C70" s="117"/>
      <c r="D70" s="199" t="s">
        <v>319</v>
      </c>
      <c r="E70" s="194" t="s">
        <v>325</v>
      </c>
      <c r="F70" s="1"/>
    </row>
    <row r="71" spans="1:6" s="2" customFormat="1" x14ac:dyDescent="0.2">
      <c r="A71" s="115"/>
      <c r="B71" s="191">
        <v>282.16000000000003</v>
      </c>
      <c r="C71" s="117"/>
      <c r="D71" s="188" t="s">
        <v>320</v>
      </c>
      <c r="E71" s="194" t="s">
        <v>325</v>
      </c>
      <c r="F71" s="1"/>
    </row>
    <row r="72" spans="1:6" s="2" customFormat="1" ht="25.5" x14ac:dyDescent="0.2">
      <c r="A72" s="115"/>
      <c r="B72" s="139">
        <v>1645.74</v>
      </c>
      <c r="C72" s="117"/>
      <c r="D72" s="134" t="s">
        <v>321</v>
      </c>
      <c r="E72" s="183" t="s">
        <v>324</v>
      </c>
      <c r="F72" s="1"/>
    </row>
    <row r="73" spans="1:6" s="2" customFormat="1" ht="25.5" x14ac:dyDescent="0.2">
      <c r="A73" s="115"/>
      <c r="B73" s="116">
        <v>15.64</v>
      </c>
      <c r="C73" s="117"/>
      <c r="D73" s="117" t="s">
        <v>322</v>
      </c>
      <c r="E73" s="183" t="s">
        <v>323</v>
      </c>
      <c r="F73" s="1"/>
    </row>
    <row r="74" spans="1:6" s="2" customFormat="1" ht="25.5" x14ac:dyDescent="0.2">
      <c r="A74" s="156" t="s">
        <v>265</v>
      </c>
      <c r="B74" s="157">
        <v>300</v>
      </c>
      <c r="C74" s="158" t="s">
        <v>326</v>
      </c>
      <c r="D74" s="158" t="s">
        <v>330</v>
      </c>
      <c r="E74" s="189" t="s">
        <v>329</v>
      </c>
      <c r="F74" s="1"/>
    </row>
    <row r="75" spans="1:6" s="2" customFormat="1" ht="25.5" x14ac:dyDescent="0.2">
      <c r="A75" s="115"/>
      <c r="B75" s="116">
        <v>7720</v>
      </c>
      <c r="C75" s="117"/>
      <c r="D75" s="117" t="s">
        <v>328</v>
      </c>
      <c r="E75" s="183" t="s">
        <v>329</v>
      </c>
      <c r="F75" s="1"/>
    </row>
    <row r="76" spans="1:6" s="2" customFormat="1" ht="12.75" customHeight="1" x14ac:dyDescent="0.2">
      <c r="A76" s="115"/>
      <c r="B76" s="116"/>
      <c r="C76" s="117"/>
      <c r="D76" s="117"/>
      <c r="E76" s="183"/>
      <c r="F76" s="1"/>
    </row>
    <row r="77" spans="1:6" s="2" customFormat="1" x14ac:dyDescent="0.2">
      <c r="A77" s="119"/>
      <c r="B77" s="116"/>
      <c r="C77" s="117"/>
      <c r="D77" s="117"/>
      <c r="E77" s="183"/>
      <c r="F77" s="1"/>
    </row>
    <row r="78" spans="1:6" s="2" customFormat="1" x14ac:dyDescent="0.2">
      <c r="A78" s="119"/>
      <c r="B78" s="116"/>
      <c r="C78" s="117"/>
      <c r="D78" s="117"/>
      <c r="E78" s="183"/>
      <c r="F78" s="1"/>
    </row>
    <row r="79" spans="1:6" s="2" customFormat="1" x14ac:dyDescent="0.2">
      <c r="A79" s="102"/>
      <c r="B79" s="103"/>
      <c r="C79" s="104"/>
      <c r="D79" s="104"/>
      <c r="E79" s="105"/>
      <c r="F79" s="1"/>
    </row>
    <row r="80" spans="1:6" ht="19.5" customHeight="1" x14ac:dyDescent="0.2">
      <c r="A80" s="70" t="s">
        <v>119</v>
      </c>
      <c r="B80" s="71">
        <f>SUM(B12:B79)</f>
        <v>42974.259999999995</v>
      </c>
      <c r="C80" s="126" t="str">
        <f>IF(SUBTOTAL(3,B12:B79)=SUBTOTAL(103,B12:B79),'Summary and sign-off'!$A$48,'Summary and sign-off'!$A$49)</f>
        <v>Check - there are no hidden rows with data</v>
      </c>
      <c r="D80" s="207" t="str">
        <f>IF('Summary and sign-off'!F55='Summary and sign-off'!F54,'Summary and sign-off'!A51,'Summary and sign-off'!A50)</f>
        <v>Check - each entry provides sufficient information</v>
      </c>
      <c r="E80" s="207"/>
      <c r="F80" s="17"/>
    </row>
    <row r="81" spans="1:6" ht="10.5" customHeight="1" x14ac:dyDescent="0.2">
      <c r="A81" s="17"/>
      <c r="B81" s="19"/>
      <c r="C81" s="17"/>
      <c r="D81" s="17"/>
      <c r="E81" s="17"/>
      <c r="F81" s="17"/>
    </row>
    <row r="82" spans="1:6" ht="24.75" customHeight="1" x14ac:dyDescent="0.2">
      <c r="A82" s="209" t="s">
        <v>120</v>
      </c>
      <c r="B82" s="209"/>
      <c r="C82" s="209"/>
      <c r="D82" s="209"/>
      <c r="E82" s="209"/>
      <c r="F82" s="29"/>
    </row>
    <row r="83" spans="1:6" ht="32.450000000000003" customHeight="1" thickBot="1" x14ac:dyDescent="0.25">
      <c r="A83" s="24" t="s">
        <v>114</v>
      </c>
      <c r="B83" s="24" t="s">
        <v>58</v>
      </c>
      <c r="C83" s="24" t="s">
        <v>121</v>
      </c>
      <c r="D83" s="24" t="s">
        <v>117</v>
      </c>
      <c r="E83" s="24" t="s">
        <v>118</v>
      </c>
      <c r="F83" s="30"/>
    </row>
    <row r="84" spans="1:6" s="2" customFormat="1" ht="39" thickTop="1" x14ac:dyDescent="0.2">
      <c r="A84" s="156" t="s">
        <v>188</v>
      </c>
      <c r="B84" s="157">
        <v>468.11</v>
      </c>
      <c r="C84" s="158" t="s">
        <v>194</v>
      </c>
      <c r="D84" s="166" t="s">
        <v>189</v>
      </c>
      <c r="E84" s="167" t="s">
        <v>190</v>
      </c>
      <c r="F84" s="153"/>
    </row>
    <row r="85" spans="1:6" s="2" customFormat="1" x14ac:dyDescent="0.2">
      <c r="A85" s="115"/>
      <c r="B85" s="116">
        <v>6.55</v>
      </c>
      <c r="C85" s="117"/>
      <c r="D85" s="135" t="s">
        <v>183</v>
      </c>
      <c r="E85" s="135" t="s">
        <v>191</v>
      </c>
      <c r="F85" s="1"/>
    </row>
    <row r="86" spans="1:6" s="2" customFormat="1" ht="25.5" x14ac:dyDescent="0.2">
      <c r="A86" s="115"/>
      <c r="B86" s="116">
        <v>124.83</v>
      </c>
      <c r="C86" s="117"/>
      <c r="D86" s="136" t="s">
        <v>192</v>
      </c>
      <c r="E86" s="135" t="s">
        <v>191</v>
      </c>
      <c r="F86" s="1"/>
    </row>
    <row r="87" spans="1:6" s="2" customFormat="1" x14ac:dyDescent="0.2">
      <c r="A87" s="115"/>
      <c r="B87" s="116">
        <v>169.57</v>
      </c>
      <c r="C87" s="117"/>
      <c r="D87" s="136" t="s">
        <v>193</v>
      </c>
      <c r="E87" s="135" t="s">
        <v>191</v>
      </c>
      <c r="F87" s="1"/>
    </row>
    <row r="88" spans="1:6" s="2" customFormat="1" x14ac:dyDescent="0.2">
      <c r="A88" s="147"/>
      <c r="B88" s="148">
        <v>19.600000000000001</v>
      </c>
      <c r="C88" s="164"/>
      <c r="D88" s="136" t="s">
        <v>183</v>
      </c>
      <c r="E88" s="163" t="s">
        <v>191</v>
      </c>
      <c r="F88" s="153"/>
    </row>
    <row r="89" spans="1:6" s="2" customFormat="1" x14ac:dyDescent="0.2">
      <c r="A89" s="177"/>
      <c r="B89" s="178">
        <v>51.51</v>
      </c>
      <c r="C89" s="179"/>
      <c r="D89" s="144" t="s">
        <v>223</v>
      </c>
      <c r="E89" s="175" t="s">
        <v>190</v>
      </c>
      <c r="F89" s="153"/>
    </row>
    <row r="90" spans="1:6" s="2" customFormat="1" x14ac:dyDescent="0.2">
      <c r="A90" s="176"/>
      <c r="B90" s="173">
        <v>83.04</v>
      </c>
      <c r="C90" s="174"/>
      <c r="D90" s="144" t="s">
        <v>224</v>
      </c>
      <c r="E90" s="175" t="s">
        <v>225</v>
      </c>
      <c r="F90" s="153"/>
    </row>
    <row r="91" spans="1:6" s="2" customFormat="1" ht="25.5" x14ac:dyDescent="0.2">
      <c r="A91" s="168" t="s">
        <v>195</v>
      </c>
      <c r="B91" s="169">
        <v>361.83</v>
      </c>
      <c r="C91" s="170" t="s">
        <v>198</v>
      </c>
      <c r="D91" s="171" t="s">
        <v>196</v>
      </c>
      <c r="E91" s="172" t="s">
        <v>197</v>
      </c>
      <c r="F91" s="153"/>
    </row>
    <row r="92" spans="1:6" s="2" customFormat="1" x14ac:dyDescent="0.2">
      <c r="A92" s="142"/>
      <c r="B92" s="148">
        <v>6.55</v>
      </c>
      <c r="C92" s="164"/>
      <c r="D92" s="137" t="s">
        <v>183</v>
      </c>
      <c r="E92" s="135" t="s">
        <v>197</v>
      </c>
      <c r="F92" s="1"/>
    </row>
    <row r="93" spans="1:6" s="2" customFormat="1" x14ac:dyDescent="0.2">
      <c r="A93" s="165"/>
      <c r="B93" s="139">
        <v>50</v>
      </c>
      <c r="C93" s="140"/>
      <c r="D93" s="149" t="s">
        <v>226</v>
      </c>
      <c r="E93" s="141" t="s">
        <v>197</v>
      </c>
      <c r="F93" s="1"/>
    </row>
    <row r="94" spans="1:6" s="2" customFormat="1" x14ac:dyDescent="0.2">
      <c r="A94" s="115"/>
      <c r="B94" s="116">
        <v>54.1</v>
      </c>
      <c r="C94" s="117"/>
      <c r="D94" s="117" t="s">
        <v>227</v>
      </c>
      <c r="E94" s="118" t="s">
        <v>185</v>
      </c>
      <c r="F94" s="1"/>
    </row>
    <row r="95" spans="1:6" s="2" customFormat="1" ht="25.5" x14ac:dyDescent="0.2">
      <c r="A95" s="115"/>
      <c r="B95" s="116">
        <v>6.96</v>
      </c>
      <c r="C95" s="117"/>
      <c r="D95" s="117" t="s">
        <v>228</v>
      </c>
      <c r="E95" s="118" t="s">
        <v>197</v>
      </c>
      <c r="F95" s="1"/>
    </row>
    <row r="96" spans="1:6" s="2" customFormat="1" x14ac:dyDescent="0.2">
      <c r="A96" s="156" t="s">
        <v>206</v>
      </c>
      <c r="B96" s="157"/>
      <c r="C96" s="158" t="s">
        <v>207</v>
      </c>
      <c r="D96" s="145"/>
      <c r="E96" s="118"/>
      <c r="F96" s="1"/>
    </row>
    <row r="97" spans="1:6" s="2" customFormat="1" x14ac:dyDescent="0.2">
      <c r="A97" s="115"/>
      <c r="B97" s="116">
        <v>277.49</v>
      </c>
      <c r="C97" s="117"/>
      <c r="D97" s="134" t="s">
        <v>210</v>
      </c>
      <c r="E97" s="152" t="s">
        <v>190</v>
      </c>
      <c r="F97" s="153"/>
    </row>
    <row r="98" spans="1:6" s="2" customFormat="1" x14ac:dyDescent="0.2">
      <c r="A98" s="115"/>
      <c r="B98" s="116">
        <v>6.55</v>
      </c>
      <c r="C98" s="117"/>
      <c r="D98" s="134" t="s">
        <v>183</v>
      </c>
      <c r="E98" s="134" t="s">
        <v>190</v>
      </c>
      <c r="F98" s="1"/>
    </row>
    <row r="99" spans="1:6" s="2" customFormat="1" ht="25.5" x14ac:dyDescent="0.2">
      <c r="A99" s="115"/>
      <c r="B99" s="116">
        <v>169.57</v>
      </c>
      <c r="C99" s="117"/>
      <c r="D99" s="134" t="s">
        <v>244</v>
      </c>
      <c r="E99" s="152" t="s">
        <v>190</v>
      </c>
      <c r="F99" s="1"/>
    </row>
    <row r="100" spans="1:6" s="2" customFormat="1" x14ac:dyDescent="0.2">
      <c r="A100" s="115"/>
      <c r="B100" s="116">
        <v>8.9600000000000009</v>
      </c>
      <c r="C100" s="117"/>
      <c r="D100" s="134" t="s">
        <v>245</v>
      </c>
      <c r="E100" s="152" t="s">
        <v>190</v>
      </c>
      <c r="F100" s="1"/>
    </row>
    <row r="101" spans="1:6" s="2" customFormat="1" x14ac:dyDescent="0.2">
      <c r="A101" s="115"/>
      <c r="B101" s="116">
        <v>286.08999999999997</v>
      </c>
      <c r="C101" s="117"/>
      <c r="D101" s="134" t="s">
        <v>246</v>
      </c>
      <c r="E101" s="152" t="s">
        <v>190</v>
      </c>
      <c r="F101" s="1"/>
    </row>
    <row r="102" spans="1:6" s="2" customFormat="1" x14ac:dyDescent="0.2">
      <c r="A102" s="115"/>
      <c r="B102" s="116">
        <v>27</v>
      </c>
      <c r="C102" s="117"/>
      <c r="D102" s="134" t="s">
        <v>247</v>
      </c>
      <c r="E102" s="152" t="s">
        <v>185</v>
      </c>
      <c r="F102" s="1"/>
    </row>
    <row r="103" spans="1:6" s="2" customFormat="1" ht="38.25" x14ac:dyDescent="0.2">
      <c r="A103" s="156" t="s">
        <v>229</v>
      </c>
      <c r="B103" s="157">
        <v>533.05999999999995</v>
      </c>
      <c r="C103" s="158" t="s">
        <v>230</v>
      </c>
      <c r="D103" s="180" t="s">
        <v>232</v>
      </c>
      <c r="E103" s="159" t="s">
        <v>231</v>
      </c>
      <c r="F103" s="146"/>
    </row>
    <row r="104" spans="1:6" s="2" customFormat="1" x14ac:dyDescent="0.2">
      <c r="A104" s="115"/>
      <c r="B104" s="116">
        <v>6.55</v>
      </c>
      <c r="C104" s="117"/>
      <c r="D104" s="140" t="s">
        <v>183</v>
      </c>
      <c r="E104" s="118" t="s">
        <v>225</v>
      </c>
      <c r="F104" s="1"/>
    </row>
    <row r="105" spans="1:6" s="2" customFormat="1" x14ac:dyDescent="0.2">
      <c r="A105" s="115"/>
      <c r="B105" s="116">
        <v>6.55</v>
      </c>
      <c r="C105" s="117"/>
      <c r="D105" s="117" t="s">
        <v>183</v>
      </c>
      <c r="E105" s="118" t="s">
        <v>225</v>
      </c>
      <c r="F105" s="1"/>
    </row>
    <row r="106" spans="1:6" s="2" customFormat="1" ht="25.5" x14ac:dyDescent="0.2">
      <c r="A106" s="115"/>
      <c r="B106" s="116">
        <v>83.04</v>
      </c>
      <c r="C106" s="117"/>
      <c r="D106" s="117" t="s">
        <v>250</v>
      </c>
      <c r="E106" s="118" t="s">
        <v>225</v>
      </c>
      <c r="F106" s="1"/>
    </row>
    <row r="107" spans="1:6" s="2" customFormat="1" x14ac:dyDescent="0.2">
      <c r="A107" s="115"/>
      <c r="B107" s="116">
        <v>164.34</v>
      </c>
      <c r="C107" s="117"/>
      <c r="D107" s="181" t="s">
        <v>248</v>
      </c>
      <c r="E107" s="118" t="s">
        <v>251</v>
      </c>
      <c r="F107" s="1"/>
    </row>
    <row r="108" spans="1:6" s="2" customFormat="1" x14ac:dyDescent="0.2">
      <c r="A108" s="115"/>
      <c r="B108" s="116">
        <v>9.52</v>
      </c>
      <c r="C108" s="117"/>
      <c r="D108" s="181" t="s">
        <v>245</v>
      </c>
      <c r="E108" s="118" t="s">
        <v>251</v>
      </c>
      <c r="F108" s="1"/>
    </row>
    <row r="109" spans="1:6" s="2" customFormat="1" x14ac:dyDescent="0.2">
      <c r="A109" s="115"/>
      <c r="B109" s="116">
        <v>124.83</v>
      </c>
      <c r="C109" s="117"/>
      <c r="D109" s="181" t="s">
        <v>249</v>
      </c>
      <c r="E109" s="118" t="s">
        <v>225</v>
      </c>
      <c r="F109" s="1"/>
    </row>
    <row r="110" spans="1:6" s="2" customFormat="1" x14ac:dyDescent="0.2">
      <c r="A110" s="115"/>
      <c r="B110" s="116">
        <v>20.16</v>
      </c>
      <c r="C110" s="117"/>
      <c r="D110" s="182" t="s">
        <v>233</v>
      </c>
      <c r="E110" s="118" t="s">
        <v>225</v>
      </c>
      <c r="F110" s="1"/>
    </row>
    <row r="111" spans="1:6" s="2" customFormat="1" x14ac:dyDescent="0.2">
      <c r="A111" s="115"/>
      <c r="B111" s="116">
        <v>263.10000000000002</v>
      </c>
      <c r="C111" s="117"/>
      <c r="D111" s="117" t="s">
        <v>252</v>
      </c>
      <c r="E111" s="118" t="s">
        <v>251</v>
      </c>
      <c r="F111" s="1"/>
    </row>
    <row r="112" spans="1:6" s="2" customFormat="1" ht="25.5" x14ac:dyDescent="0.2">
      <c r="A112" s="156" t="s">
        <v>219</v>
      </c>
      <c r="B112" s="157">
        <v>366.91</v>
      </c>
      <c r="C112" s="158" t="s">
        <v>220</v>
      </c>
      <c r="D112" s="158" t="s">
        <v>254</v>
      </c>
      <c r="E112" s="159" t="s">
        <v>190</v>
      </c>
      <c r="F112" s="1"/>
    </row>
    <row r="113" spans="1:6" s="2" customFormat="1" x14ac:dyDescent="0.2">
      <c r="A113" s="115"/>
      <c r="B113" s="116">
        <v>16.07</v>
      </c>
      <c r="C113" s="117"/>
      <c r="D113" s="181" t="s">
        <v>247</v>
      </c>
      <c r="E113" s="118" t="s">
        <v>190</v>
      </c>
      <c r="F113" s="1"/>
    </row>
    <row r="114" spans="1:6" s="2" customFormat="1" ht="25.5" x14ac:dyDescent="0.2">
      <c r="A114" s="115"/>
      <c r="B114" s="116">
        <v>61.08</v>
      </c>
      <c r="C114" s="117"/>
      <c r="D114" s="182" t="s">
        <v>255</v>
      </c>
      <c r="E114" s="118" t="s">
        <v>190</v>
      </c>
      <c r="F114" s="1"/>
    </row>
    <row r="115" spans="1:6" s="2" customFormat="1" x14ac:dyDescent="0.2">
      <c r="A115" s="115"/>
      <c r="B115" s="116">
        <v>75.22</v>
      </c>
      <c r="C115" s="117"/>
      <c r="D115" s="182" t="s">
        <v>256</v>
      </c>
      <c r="E115" s="118" t="s">
        <v>190</v>
      </c>
      <c r="F115" s="1"/>
    </row>
    <row r="116" spans="1:6" s="2" customFormat="1" x14ac:dyDescent="0.2">
      <c r="A116" s="115"/>
      <c r="B116" s="116">
        <v>50.83</v>
      </c>
      <c r="C116" s="117"/>
      <c r="D116" s="182" t="s">
        <v>257</v>
      </c>
      <c r="E116" s="118" t="s">
        <v>190</v>
      </c>
      <c r="F116" s="1"/>
    </row>
    <row r="117" spans="1:6" s="2" customFormat="1" ht="25.5" x14ac:dyDescent="0.2">
      <c r="A117" s="115"/>
      <c r="B117" s="116">
        <v>111.74</v>
      </c>
      <c r="C117" s="117"/>
      <c r="D117" s="182" t="s">
        <v>258</v>
      </c>
      <c r="E117" s="118" t="s">
        <v>190</v>
      </c>
      <c r="F117" s="1"/>
    </row>
    <row r="118" spans="1:6" s="2" customFormat="1" ht="25.5" x14ac:dyDescent="0.2">
      <c r="A118" s="115"/>
      <c r="B118" s="116">
        <v>251.77</v>
      </c>
      <c r="C118" s="117"/>
      <c r="D118" s="117" t="s">
        <v>259</v>
      </c>
      <c r="E118" s="118" t="s">
        <v>190</v>
      </c>
      <c r="F118" s="1"/>
    </row>
    <row r="119" spans="1:6" s="2" customFormat="1" ht="25.5" x14ac:dyDescent="0.2">
      <c r="A119" s="115"/>
      <c r="B119" s="116">
        <v>375.74</v>
      </c>
      <c r="C119" s="117"/>
      <c r="D119" s="117" t="s">
        <v>268</v>
      </c>
      <c r="E119" s="118" t="s">
        <v>190</v>
      </c>
      <c r="F119" s="1"/>
    </row>
    <row r="120" spans="1:6" s="2" customFormat="1" x14ac:dyDescent="0.2">
      <c r="A120" s="115"/>
      <c r="B120" s="116">
        <v>9.52</v>
      </c>
      <c r="C120" s="117"/>
      <c r="D120" s="117" t="s">
        <v>245</v>
      </c>
      <c r="E120" s="118" t="s">
        <v>190</v>
      </c>
      <c r="F120" s="1"/>
    </row>
    <row r="121" spans="1:6" s="2" customFormat="1" ht="25.5" x14ac:dyDescent="0.2">
      <c r="A121" s="156" t="s">
        <v>269</v>
      </c>
      <c r="B121" s="157">
        <v>35.65</v>
      </c>
      <c r="C121" s="158" t="s">
        <v>327</v>
      </c>
      <c r="D121" s="158" t="s">
        <v>270</v>
      </c>
      <c r="E121" s="159" t="s">
        <v>190</v>
      </c>
      <c r="F121" s="1"/>
    </row>
    <row r="122" spans="1:6" s="2" customFormat="1" x14ac:dyDescent="0.2">
      <c r="A122" s="115"/>
      <c r="B122" s="116">
        <v>253.45</v>
      </c>
      <c r="C122" s="117"/>
      <c r="D122" s="185" t="s">
        <v>271</v>
      </c>
      <c r="E122" s="118" t="s">
        <v>190</v>
      </c>
      <c r="F122" s="1"/>
    </row>
    <row r="123" spans="1:6" s="2" customFormat="1" x14ac:dyDescent="0.2">
      <c r="A123" s="115"/>
      <c r="B123" s="116">
        <v>583.66</v>
      </c>
      <c r="C123" s="117"/>
      <c r="D123" s="181" t="s">
        <v>272</v>
      </c>
      <c r="E123" s="118" t="s">
        <v>190</v>
      </c>
      <c r="F123" s="1"/>
    </row>
    <row r="124" spans="1:6" s="2" customFormat="1" x14ac:dyDescent="0.2">
      <c r="A124" s="115"/>
      <c r="B124" s="116">
        <v>71.709999999999994</v>
      </c>
      <c r="C124" s="117"/>
      <c r="D124" s="182" t="s">
        <v>273</v>
      </c>
      <c r="E124" s="118" t="s">
        <v>190</v>
      </c>
      <c r="F124" s="1"/>
    </row>
    <row r="125" spans="1:6" s="2" customFormat="1" x14ac:dyDescent="0.2">
      <c r="A125" s="115"/>
      <c r="B125" s="116">
        <v>51.72</v>
      </c>
      <c r="C125" s="117"/>
      <c r="D125" s="182" t="s">
        <v>274</v>
      </c>
      <c r="E125" s="118" t="s">
        <v>190</v>
      </c>
      <c r="F125" s="1"/>
    </row>
    <row r="126" spans="1:6" s="2" customFormat="1" ht="25.5" x14ac:dyDescent="0.2">
      <c r="A126" s="115"/>
      <c r="B126" s="116">
        <v>22.92</v>
      </c>
      <c r="C126" s="117"/>
      <c r="D126" s="182" t="s">
        <v>275</v>
      </c>
      <c r="E126" s="118" t="s">
        <v>225</v>
      </c>
      <c r="F126" s="1"/>
    </row>
    <row r="127" spans="1:6" s="2" customFormat="1" ht="25.5" x14ac:dyDescent="0.2">
      <c r="A127" s="115"/>
      <c r="B127" s="116">
        <v>52.44</v>
      </c>
      <c r="C127" s="117"/>
      <c r="D127" s="182" t="s">
        <v>276</v>
      </c>
      <c r="E127" s="118" t="s">
        <v>190</v>
      </c>
      <c r="F127" s="1"/>
    </row>
    <row r="128" spans="1:6" s="2" customFormat="1" x14ac:dyDescent="0.2">
      <c r="A128" s="115"/>
      <c r="B128" s="116"/>
      <c r="C128" s="117"/>
      <c r="D128" s="117"/>
      <c r="E128" s="118"/>
      <c r="F128" s="1"/>
    </row>
    <row r="129" spans="1:6" s="2" customFormat="1" x14ac:dyDescent="0.2">
      <c r="A129" s="115"/>
      <c r="B129" s="116"/>
      <c r="C129" s="117"/>
      <c r="D129" s="117"/>
      <c r="E129" s="118"/>
      <c r="F129" s="1"/>
    </row>
    <row r="130" spans="1:6" s="2" customFormat="1" x14ac:dyDescent="0.2">
      <c r="A130" s="115"/>
      <c r="B130" s="116"/>
      <c r="C130" s="117"/>
      <c r="D130" s="117"/>
      <c r="E130" s="118"/>
      <c r="F130" s="1"/>
    </row>
    <row r="131" spans="1:6" s="2" customFormat="1" x14ac:dyDescent="0.2">
      <c r="A131" s="106"/>
      <c r="B131" s="107"/>
      <c r="C131" s="108"/>
      <c r="D131" s="108"/>
      <c r="E131" s="109"/>
      <c r="F131" s="1"/>
    </row>
    <row r="132" spans="1:6" ht="19.5" customHeight="1" x14ac:dyDescent="0.2">
      <c r="A132" s="70" t="s">
        <v>122</v>
      </c>
      <c r="B132" s="71">
        <f>SUM(B84:B131)</f>
        <v>5779.8899999999994</v>
      </c>
      <c r="C132" s="126" t="str">
        <f>IF(SUBTOTAL(3,B84:B131)=SUBTOTAL(103,B84:B131),'Summary and sign-off'!$A$48,'Summary and sign-off'!$A$49)</f>
        <v>Check - there are no hidden rows with data</v>
      </c>
      <c r="D132" s="207" t="str">
        <f>IF('Summary and sign-off'!F56='Summary and sign-off'!F54,'Summary and sign-off'!A51,'Summary and sign-off'!A50)</f>
        <v>Check - each entry provides sufficient information</v>
      </c>
      <c r="E132" s="207"/>
      <c r="F132" s="17"/>
    </row>
    <row r="133" spans="1:6" ht="10.5" customHeight="1" x14ac:dyDescent="0.2">
      <c r="A133" s="17"/>
      <c r="B133" s="19"/>
      <c r="C133" s="17"/>
      <c r="D133" s="17"/>
      <c r="E133" s="17"/>
      <c r="F133" s="17"/>
    </row>
    <row r="134" spans="1:6" ht="24.75" customHeight="1" x14ac:dyDescent="0.2">
      <c r="A134" s="209" t="s">
        <v>123</v>
      </c>
      <c r="B134" s="209"/>
      <c r="C134" s="209"/>
      <c r="D134" s="209"/>
      <c r="E134" s="209"/>
      <c r="F134" s="17"/>
    </row>
    <row r="135" spans="1:6" ht="27" customHeight="1" x14ac:dyDescent="0.2">
      <c r="A135" s="24" t="s">
        <v>114</v>
      </c>
      <c r="B135" s="24" t="s">
        <v>58</v>
      </c>
      <c r="C135" s="24" t="s">
        <v>124</v>
      </c>
      <c r="D135" s="24" t="s">
        <v>125</v>
      </c>
      <c r="E135" s="24" t="s">
        <v>118</v>
      </c>
      <c r="F135" s="28"/>
    </row>
    <row r="136" spans="1:6" s="2" customFormat="1" x14ac:dyDescent="0.2">
      <c r="A136" s="115">
        <v>45833</v>
      </c>
      <c r="B136" s="116">
        <v>8.4499999999999993</v>
      </c>
      <c r="C136" s="117" t="s">
        <v>277</v>
      </c>
      <c r="D136" s="117" t="s">
        <v>278</v>
      </c>
      <c r="E136" s="118" t="s">
        <v>225</v>
      </c>
      <c r="F136" s="1"/>
    </row>
    <row r="137" spans="1:6" s="2" customFormat="1" x14ac:dyDescent="0.2">
      <c r="A137" s="115"/>
      <c r="B137" s="116"/>
      <c r="C137" s="117"/>
      <c r="D137" s="117"/>
      <c r="E137" s="118"/>
      <c r="F137" s="1"/>
    </row>
    <row r="138" spans="1:6" s="2" customFormat="1" x14ac:dyDescent="0.2">
      <c r="A138" s="115"/>
      <c r="B138" s="116"/>
      <c r="C138" s="117"/>
      <c r="D138" s="117"/>
      <c r="E138" s="118"/>
      <c r="F138" s="1"/>
    </row>
    <row r="139" spans="1:6" s="2" customFormat="1" x14ac:dyDescent="0.2">
      <c r="A139" s="115"/>
      <c r="B139" s="116"/>
      <c r="C139" s="117"/>
      <c r="D139" s="117"/>
      <c r="E139" s="118"/>
      <c r="F139" s="1"/>
    </row>
    <row r="140" spans="1:6" s="2" customFormat="1" x14ac:dyDescent="0.2">
      <c r="A140" s="115"/>
      <c r="B140" s="116"/>
      <c r="C140" s="117"/>
      <c r="D140" s="117"/>
      <c r="E140" s="118"/>
      <c r="F140" s="1"/>
    </row>
    <row r="141" spans="1:6" s="2" customFormat="1" x14ac:dyDescent="0.2">
      <c r="A141" s="115"/>
      <c r="B141" s="116"/>
      <c r="C141" s="117"/>
      <c r="D141" s="117"/>
      <c r="E141" s="118"/>
      <c r="F141" s="1"/>
    </row>
    <row r="142" spans="1:6" s="2" customFormat="1" x14ac:dyDescent="0.2">
      <c r="A142" s="115"/>
      <c r="B142" s="116"/>
      <c r="C142" s="117"/>
      <c r="D142" s="117"/>
      <c r="E142" s="118"/>
      <c r="F142" s="1"/>
    </row>
    <row r="143" spans="1:6" s="2" customFormat="1" x14ac:dyDescent="0.2">
      <c r="A143" s="115"/>
      <c r="B143" s="116"/>
      <c r="C143" s="117"/>
      <c r="D143" s="117"/>
      <c r="E143" s="118"/>
      <c r="F143" s="1"/>
    </row>
    <row r="144" spans="1:6" s="2" customFormat="1" x14ac:dyDescent="0.2">
      <c r="A144" s="115"/>
      <c r="B144" s="116"/>
      <c r="C144" s="117"/>
      <c r="D144" s="117"/>
      <c r="E144" s="118"/>
      <c r="F144" s="1"/>
    </row>
    <row r="145" spans="1:6" s="2" customFormat="1" hidden="1" x14ac:dyDescent="0.2">
      <c r="A145" s="93"/>
      <c r="B145" s="94"/>
      <c r="C145" s="95"/>
      <c r="D145" s="95"/>
      <c r="E145" s="96"/>
      <c r="F145" s="1"/>
    </row>
    <row r="146" spans="1:6" ht="19.5" customHeight="1" x14ac:dyDescent="0.2">
      <c r="A146" s="70" t="s">
        <v>126</v>
      </c>
      <c r="B146" s="71">
        <f>SUM(B136:B145)</f>
        <v>8.4499999999999993</v>
      </c>
      <c r="C146" s="126" t="str">
        <f>IF(SUBTOTAL(3,B136:B145)=SUBTOTAL(103,B136:B145),'Summary and sign-off'!$A$48,'Summary and sign-off'!$A$49)</f>
        <v>Check - there are no hidden rows with data</v>
      </c>
      <c r="D146" s="207" t="str">
        <f>IF('Summary and sign-off'!F57='Summary and sign-off'!F54,'Summary and sign-off'!A51,'Summary and sign-off'!A50)</f>
        <v>Check - each entry provides sufficient information</v>
      </c>
      <c r="E146" s="207"/>
      <c r="F146" s="17"/>
    </row>
    <row r="147" spans="1:6" ht="10.5" customHeight="1" x14ac:dyDescent="0.2">
      <c r="A147" s="17"/>
      <c r="B147" s="56"/>
      <c r="C147" s="19"/>
      <c r="D147" s="17"/>
      <c r="E147" s="17"/>
      <c r="F147" s="17"/>
    </row>
    <row r="148" spans="1:6" ht="34.5" customHeight="1" x14ac:dyDescent="0.2">
      <c r="A148" s="31" t="s">
        <v>127</v>
      </c>
      <c r="B148" s="57">
        <f>B80+B132+B146</f>
        <v>48762.599999999991</v>
      </c>
      <c r="C148" s="32"/>
      <c r="D148" s="32"/>
      <c r="E148" s="32"/>
      <c r="F148" s="17"/>
    </row>
    <row r="149" spans="1:6" x14ac:dyDescent="0.2">
      <c r="A149" s="17"/>
      <c r="B149" s="19"/>
      <c r="C149" s="17"/>
      <c r="D149" s="17"/>
      <c r="E149" s="17"/>
      <c r="F149" s="17"/>
    </row>
    <row r="150" spans="1:6" x14ac:dyDescent="0.2">
      <c r="A150" s="18" t="s">
        <v>69</v>
      </c>
      <c r="B150" s="19"/>
      <c r="C150" s="17"/>
      <c r="D150" s="17"/>
      <c r="E150" s="17"/>
      <c r="F150" s="17"/>
    </row>
    <row r="151" spans="1:6" ht="12.6" customHeight="1" x14ac:dyDescent="0.2">
      <c r="A151" s="20" t="s">
        <v>128</v>
      </c>
      <c r="F151" s="17"/>
    </row>
    <row r="152" spans="1:6" ht="12.95" customHeight="1" x14ac:dyDescent="0.2">
      <c r="A152" s="20" t="s">
        <v>129</v>
      </c>
      <c r="B152" s="17"/>
      <c r="D152" s="17"/>
      <c r="F152" s="17"/>
    </row>
    <row r="153" spans="1:6" x14ac:dyDescent="0.2">
      <c r="A153" s="20" t="s">
        <v>130</v>
      </c>
      <c r="F153" s="17"/>
    </row>
    <row r="154" spans="1:6" x14ac:dyDescent="0.2">
      <c r="A154" s="20" t="s">
        <v>75</v>
      </c>
      <c r="B154" s="19"/>
      <c r="C154" s="17"/>
      <c r="D154" s="17"/>
      <c r="E154" s="17"/>
      <c r="F154" s="17"/>
    </row>
    <row r="155" spans="1:6" ht="12.95" customHeight="1" x14ac:dyDescent="0.2">
      <c r="A155" s="20" t="s">
        <v>131</v>
      </c>
      <c r="B155" s="17"/>
      <c r="D155" s="17"/>
      <c r="F155" s="17"/>
    </row>
    <row r="156" spans="1:6" x14ac:dyDescent="0.2">
      <c r="A156" s="20" t="s">
        <v>132</v>
      </c>
      <c r="F156" s="17"/>
    </row>
    <row r="157" spans="1:6" x14ac:dyDescent="0.2">
      <c r="A157" s="20" t="s">
        <v>133</v>
      </c>
      <c r="B157" s="20"/>
      <c r="C157" s="20"/>
      <c r="D157" s="20"/>
      <c r="F157" s="17"/>
    </row>
    <row r="158" spans="1:6" x14ac:dyDescent="0.2">
      <c r="A158" s="26"/>
      <c r="B158" s="17"/>
      <c r="C158" s="17"/>
      <c r="D158" s="17"/>
      <c r="E158" s="17"/>
      <c r="F158" s="17"/>
    </row>
    <row r="159" spans="1:6" hidden="1" x14ac:dyDescent="0.2">
      <c r="A159" s="26"/>
      <c r="B159" s="17"/>
      <c r="C159" s="17"/>
      <c r="D159" s="17"/>
      <c r="E159" s="17"/>
      <c r="F159" s="17"/>
    </row>
    <row r="160" spans="1:6" x14ac:dyDescent="0.2"/>
    <row r="161" spans="1:6" x14ac:dyDescent="0.2"/>
    <row r="162" spans="1:6" x14ac:dyDescent="0.2"/>
    <row r="164" spans="1:6" ht="12.75" hidden="1" customHeight="1" x14ac:dyDescent="0.2"/>
    <row r="166" spans="1:6" x14ac:dyDescent="0.2"/>
    <row r="167" spans="1:6" hidden="1" x14ac:dyDescent="0.2">
      <c r="A167" s="26"/>
      <c r="B167" s="17"/>
      <c r="C167" s="17"/>
      <c r="D167" s="17"/>
      <c r="E167" s="17"/>
      <c r="F167" s="17"/>
    </row>
    <row r="168" spans="1:6" hidden="1" x14ac:dyDescent="0.2">
      <c r="A168" s="26"/>
      <c r="B168" s="17"/>
      <c r="C168" s="17"/>
      <c r="D168" s="17"/>
      <c r="E168" s="17"/>
      <c r="F168" s="17"/>
    </row>
    <row r="169" spans="1:6" hidden="1" x14ac:dyDescent="0.2">
      <c r="A169" s="26"/>
      <c r="B169" s="17"/>
      <c r="C169" s="17"/>
      <c r="D169" s="17"/>
      <c r="E169" s="17"/>
      <c r="F169" s="17"/>
    </row>
    <row r="170" spans="1:6" hidden="1" x14ac:dyDescent="0.2">
      <c r="A170" s="26"/>
      <c r="B170" s="17"/>
      <c r="C170" s="17"/>
      <c r="D170" s="17"/>
      <c r="E170" s="17"/>
      <c r="F170" s="17"/>
    </row>
    <row r="171" spans="1:6" hidden="1" x14ac:dyDescent="0.2">
      <c r="A171" s="26"/>
      <c r="B171" s="17"/>
      <c r="C171" s="17"/>
      <c r="D171" s="17"/>
      <c r="E171" s="17"/>
      <c r="F171" s="17"/>
    </row>
    <row r="172" spans="1:6" x14ac:dyDescent="0.2"/>
    <row r="173" spans="1:6" x14ac:dyDescent="0.2"/>
    <row r="174" spans="1:6" x14ac:dyDescent="0.2"/>
    <row r="175" spans="1:6" x14ac:dyDescent="0.2"/>
    <row r="176" spans="1:6" x14ac:dyDescent="0.2"/>
    <row r="177" x14ac:dyDescent="0.2"/>
  </sheetData>
  <sheetProtection sheet="1" formatCells="0" formatRows="0" insertColumns="0" insertRows="0" deleteRows="0"/>
  <mergeCells count="15">
    <mergeCell ref="B7:E7"/>
    <mergeCell ref="B5:E5"/>
    <mergeCell ref="D146:E146"/>
    <mergeCell ref="A1:E1"/>
    <mergeCell ref="A82:E82"/>
    <mergeCell ref="A134:E134"/>
    <mergeCell ref="B2:E2"/>
    <mergeCell ref="B3:E3"/>
    <mergeCell ref="B4:E4"/>
    <mergeCell ref="A8:E8"/>
    <mergeCell ref="A9:E9"/>
    <mergeCell ref="B6:E6"/>
    <mergeCell ref="D80:E80"/>
    <mergeCell ref="D132:E132"/>
    <mergeCell ref="A10:E10"/>
  </mergeCells>
  <dataValidations xWindow="156" yWindow="644"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84 A130:A131 A12 A79 A136 A14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5 A8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85:A129 A137:A144 A26:A78 A13:A2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6" yWindow="644"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B84:B131 B136:B145 B12:B68 B70:B79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25" sqref="B2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208" t="s">
        <v>105</v>
      </c>
      <c r="B1" s="208"/>
      <c r="C1" s="208"/>
      <c r="D1" s="208"/>
      <c r="E1" s="208"/>
    </row>
    <row r="2" spans="1:6" ht="21" customHeight="1" x14ac:dyDescent="0.2">
      <c r="A2" s="3" t="s">
        <v>106</v>
      </c>
      <c r="B2" s="206" t="str">
        <f>'Summary and sign-off'!B2:F2</f>
        <v>Education New Zealand</v>
      </c>
      <c r="C2" s="206"/>
      <c r="D2" s="206"/>
      <c r="E2" s="206"/>
    </row>
    <row r="3" spans="1:6" ht="31.5" x14ac:dyDescent="0.2">
      <c r="A3" s="3" t="s">
        <v>107</v>
      </c>
      <c r="B3" s="206" t="str">
        <f>'Summary and sign-off'!B3:F3</f>
        <v>Chief Executive</v>
      </c>
      <c r="C3" s="206"/>
      <c r="D3" s="206"/>
      <c r="E3" s="206"/>
    </row>
    <row r="4" spans="1:6" ht="21" customHeight="1" x14ac:dyDescent="0.2">
      <c r="A4" s="3" t="s">
        <v>108</v>
      </c>
      <c r="B4" s="206">
        <f>'Summary and sign-off'!B4:F4</f>
        <v>45565</v>
      </c>
      <c r="C4" s="206"/>
      <c r="D4" s="206"/>
      <c r="E4" s="206"/>
    </row>
    <row r="5" spans="1:6" ht="21" customHeight="1" x14ac:dyDescent="0.2">
      <c r="A5" s="3" t="s">
        <v>109</v>
      </c>
      <c r="B5" s="206">
        <f>'Summary and sign-off'!B5:F5</f>
        <v>45838</v>
      </c>
      <c r="C5" s="206"/>
      <c r="D5" s="206"/>
      <c r="E5" s="206"/>
    </row>
    <row r="6" spans="1:6" ht="21" customHeight="1" x14ac:dyDescent="0.2">
      <c r="A6" s="3" t="s">
        <v>110</v>
      </c>
      <c r="B6" s="201" t="s">
        <v>77</v>
      </c>
      <c r="C6" s="201"/>
      <c r="D6" s="201"/>
      <c r="E6" s="201"/>
    </row>
    <row r="7" spans="1:6" ht="21" customHeight="1" x14ac:dyDescent="0.2">
      <c r="A7" s="3" t="s">
        <v>51</v>
      </c>
      <c r="B7" s="201" t="s">
        <v>79</v>
      </c>
      <c r="C7" s="201"/>
      <c r="D7" s="201"/>
      <c r="E7" s="201"/>
    </row>
    <row r="8" spans="1:6" ht="35.25" customHeight="1" x14ac:dyDescent="0.25">
      <c r="A8" s="217" t="s">
        <v>134</v>
      </c>
      <c r="B8" s="217"/>
      <c r="C8" s="218"/>
      <c r="D8" s="218"/>
      <c r="E8" s="218"/>
      <c r="F8" s="27"/>
    </row>
    <row r="9" spans="1:6" ht="35.25" customHeight="1" x14ac:dyDescent="0.25">
      <c r="A9" s="215" t="s">
        <v>135</v>
      </c>
      <c r="B9" s="216"/>
      <c r="C9" s="216"/>
      <c r="D9" s="216"/>
      <c r="E9" s="216"/>
      <c r="F9" s="27"/>
    </row>
    <row r="10" spans="1:6" ht="27" customHeight="1" x14ac:dyDescent="0.2">
      <c r="A10" s="24" t="s">
        <v>136</v>
      </c>
      <c r="B10" s="24" t="s">
        <v>58</v>
      </c>
      <c r="C10" s="24" t="s">
        <v>137</v>
      </c>
      <c r="D10" s="24" t="s">
        <v>138</v>
      </c>
      <c r="E10" s="24" t="s">
        <v>118</v>
      </c>
      <c r="F10" s="20"/>
    </row>
    <row r="11" spans="1:6" s="2" customFormat="1" x14ac:dyDescent="0.2">
      <c r="A11" s="119"/>
      <c r="B11" s="116"/>
      <c r="C11" s="120" t="s">
        <v>260</v>
      </c>
      <c r="D11" s="120"/>
      <c r="E11" s="121"/>
    </row>
    <row r="12" spans="1:6" s="2" customFormat="1" x14ac:dyDescent="0.2">
      <c r="A12" s="115"/>
      <c r="B12" s="116"/>
      <c r="C12" s="120"/>
      <c r="D12" s="120"/>
      <c r="E12" s="121"/>
    </row>
    <row r="13" spans="1:6" s="2" customFormat="1" x14ac:dyDescent="0.2">
      <c r="A13" s="115"/>
      <c r="B13" s="116"/>
      <c r="C13" s="120"/>
      <c r="D13" s="120"/>
      <c r="E13" s="121"/>
    </row>
    <row r="14" spans="1:6" s="2" customFormat="1" x14ac:dyDescent="0.2">
      <c r="A14" s="115"/>
      <c r="B14" s="116"/>
      <c r="C14" s="120"/>
      <c r="D14" s="120"/>
      <c r="E14" s="121"/>
    </row>
    <row r="15" spans="1:6" s="2" customFormat="1" x14ac:dyDescent="0.2">
      <c r="A15" s="115"/>
      <c r="B15" s="116"/>
      <c r="C15" s="120"/>
      <c r="D15" s="120"/>
      <c r="E15" s="121"/>
    </row>
    <row r="16" spans="1:6" s="2" customFormat="1" x14ac:dyDescent="0.2">
      <c r="A16" s="115"/>
      <c r="B16" s="116"/>
      <c r="C16" s="120"/>
      <c r="D16" s="120"/>
      <c r="E16" s="121"/>
    </row>
    <row r="17" spans="1:6" s="2" customFormat="1" x14ac:dyDescent="0.2">
      <c r="A17" s="115"/>
      <c r="B17" s="116"/>
      <c r="C17" s="120"/>
      <c r="D17" s="120"/>
      <c r="E17" s="121"/>
    </row>
    <row r="18" spans="1:6" s="2" customFormat="1" x14ac:dyDescent="0.2">
      <c r="A18" s="115"/>
      <c r="B18" s="116"/>
      <c r="C18" s="120"/>
      <c r="D18" s="120"/>
      <c r="E18" s="121"/>
    </row>
    <row r="19" spans="1:6" s="2" customFormat="1" x14ac:dyDescent="0.2">
      <c r="A19" s="115"/>
      <c r="B19" s="116"/>
      <c r="C19" s="120"/>
      <c r="D19" s="120"/>
      <c r="E19" s="121"/>
    </row>
    <row r="20" spans="1:6" s="2" customFormat="1" x14ac:dyDescent="0.2">
      <c r="A20" s="115"/>
      <c r="B20" s="116"/>
      <c r="C20" s="120"/>
      <c r="D20" s="120"/>
      <c r="E20" s="121"/>
    </row>
    <row r="21" spans="1:6" s="2" customFormat="1" x14ac:dyDescent="0.2">
      <c r="A21" s="115"/>
      <c r="B21" s="116"/>
      <c r="C21" s="120"/>
      <c r="D21" s="120"/>
      <c r="E21" s="121"/>
    </row>
    <row r="22" spans="1:6" s="2" customFormat="1" x14ac:dyDescent="0.2">
      <c r="A22" s="119"/>
      <c r="B22" s="116"/>
      <c r="C22" s="120"/>
      <c r="D22" s="120"/>
      <c r="E22" s="121"/>
    </row>
    <row r="23" spans="1:6" s="2" customFormat="1" x14ac:dyDescent="0.2">
      <c r="A23" s="119"/>
      <c r="B23" s="116"/>
      <c r="C23" s="120"/>
      <c r="D23" s="120"/>
      <c r="E23" s="121"/>
    </row>
    <row r="24" spans="1:6" s="2" customFormat="1" ht="11.25" hidden="1" customHeight="1" x14ac:dyDescent="0.2">
      <c r="A24" s="97"/>
      <c r="B24" s="94"/>
      <c r="C24" s="98"/>
      <c r="D24" s="98"/>
      <c r="E24" s="99"/>
    </row>
    <row r="25" spans="1:6" ht="34.5" customHeight="1" x14ac:dyDescent="0.2">
      <c r="A25" s="52" t="s">
        <v>139</v>
      </c>
      <c r="B25" s="61">
        <f>SUM(B11:B24)</f>
        <v>0</v>
      </c>
      <c r="C25" s="69" t="str">
        <f>IF(SUBTOTAL(3,B11:B24)=SUBTOTAL(103,B11:B24),'Summary and sign-off'!$A$48,'Summary and sign-off'!$A$49)</f>
        <v>Check - there are no hidden rows with data</v>
      </c>
      <c r="D25" s="207" t="str">
        <f>IF('Summary and sign-off'!F58='Summary and sign-off'!F54,'Summary and sign-off'!A51,'Summary and sign-off'!A50)</f>
        <v>Check - each entry provides sufficient information</v>
      </c>
      <c r="E25" s="207"/>
      <c r="F25" s="2"/>
    </row>
    <row r="26" spans="1:6" x14ac:dyDescent="0.2">
      <c r="A26" s="18"/>
      <c r="B26" s="17"/>
      <c r="C26" s="17"/>
      <c r="D26" s="17"/>
      <c r="E26" s="17"/>
    </row>
    <row r="27" spans="1:6" x14ac:dyDescent="0.2">
      <c r="A27" s="18" t="s">
        <v>69</v>
      </c>
      <c r="B27" s="19"/>
      <c r="C27" s="17"/>
      <c r="D27" s="17"/>
      <c r="E27" s="17"/>
    </row>
    <row r="28" spans="1:6" ht="12.75" customHeight="1" x14ac:dyDescent="0.2">
      <c r="A28" s="20" t="s">
        <v>140</v>
      </c>
      <c r="B28" s="20"/>
      <c r="C28" s="20"/>
      <c r="D28" s="20"/>
      <c r="E28" s="20"/>
    </row>
    <row r="29" spans="1:6" x14ac:dyDescent="0.2">
      <c r="A29" s="20" t="s">
        <v>141</v>
      </c>
      <c r="B29" s="20"/>
      <c r="C29" s="28"/>
      <c r="D29" s="28"/>
      <c r="E29" s="28"/>
    </row>
    <row r="30" spans="1:6" x14ac:dyDescent="0.2">
      <c r="A30" s="20" t="s">
        <v>75</v>
      </c>
      <c r="B30" s="19"/>
      <c r="C30" s="17"/>
      <c r="D30" s="17"/>
      <c r="E30" s="17"/>
      <c r="F30" s="17"/>
    </row>
    <row r="31" spans="1:6" x14ac:dyDescent="0.2">
      <c r="A31" s="20" t="s">
        <v>142</v>
      </c>
      <c r="B31" s="20"/>
      <c r="C31" s="28"/>
      <c r="D31" s="28"/>
      <c r="E31" s="28"/>
    </row>
    <row r="32" spans="1:6" ht="12.75" customHeight="1" x14ac:dyDescent="0.2">
      <c r="A32" s="20" t="s">
        <v>143</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9" zoomScaleNormal="100" workbookViewId="0">
      <selection activeCell="C27" sqref="C2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208" t="s">
        <v>105</v>
      </c>
      <c r="B1" s="208"/>
      <c r="C1" s="208"/>
      <c r="D1" s="208"/>
      <c r="E1" s="208"/>
    </row>
    <row r="2" spans="1:6" ht="21" customHeight="1" x14ac:dyDescent="0.2">
      <c r="A2" s="3" t="s">
        <v>106</v>
      </c>
      <c r="B2" s="206" t="str">
        <f>'Summary and sign-off'!B2:F2</f>
        <v>Education New Zealand</v>
      </c>
      <c r="C2" s="206"/>
      <c r="D2" s="206"/>
      <c r="E2" s="206"/>
    </row>
    <row r="3" spans="1:6" ht="31.5" x14ac:dyDescent="0.2">
      <c r="A3" s="3" t="s">
        <v>144</v>
      </c>
      <c r="B3" s="206" t="str">
        <f>'Summary and sign-off'!B3:F3</f>
        <v>Chief Executive</v>
      </c>
      <c r="C3" s="206"/>
      <c r="D3" s="206"/>
      <c r="E3" s="206"/>
    </row>
    <row r="4" spans="1:6" ht="21" customHeight="1" x14ac:dyDescent="0.2">
      <c r="A4" s="3" t="s">
        <v>108</v>
      </c>
      <c r="B4" s="206">
        <f>'Summary and sign-off'!B4:F4</f>
        <v>45565</v>
      </c>
      <c r="C4" s="206"/>
      <c r="D4" s="206"/>
      <c r="E4" s="206"/>
    </row>
    <row r="5" spans="1:6" ht="21" customHeight="1" x14ac:dyDescent="0.2">
      <c r="A5" s="3" t="s">
        <v>109</v>
      </c>
      <c r="B5" s="206">
        <f>'Summary and sign-off'!B5:F5</f>
        <v>45838</v>
      </c>
      <c r="C5" s="206"/>
      <c r="D5" s="206"/>
      <c r="E5" s="206"/>
    </row>
    <row r="6" spans="1:6" ht="21" customHeight="1" x14ac:dyDescent="0.2">
      <c r="A6" s="3" t="s">
        <v>110</v>
      </c>
      <c r="B6" s="201" t="s">
        <v>77</v>
      </c>
      <c r="C6" s="201"/>
      <c r="D6" s="201"/>
      <c r="E6" s="201"/>
      <c r="F6" s="23"/>
    </row>
    <row r="7" spans="1:6" ht="21" customHeight="1" x14ac:dyDescent="0.2">
      <c r="A7" s="3" t="s">
        <v>51</v>
      </c>
      <c r="B7" s="201" t="s">
        <v>79</v>
      </c>
      <c r="C7" s="201"/>
      <c r="D7" s="201"/>
      <c r="E7" s="201"/>
      <c r="F7" s="23"/>
    </row>
    <row r="8" spans="1:6" ht="35.25" customHeight="1" x14ac:dyDescent="0.2">
      <c r="A8" s="211" t="s">
        <v>145</v>
      </c>
      <c r="B8" s="211"/>
      <c r="C8" s="218"/>
      <c r="D8" s="218"/>
      <c r="E8" s="218"/>
    </row>
    <row r="9" spans="1:6" ht="35.25" customHeight="1" x14ac:dyDescent="0.2">
      <c r="A9" s="219" t="s">
        <v>146</v>
      </c>
      <c r="B9" s="220"/>
      <c r="C9" s="220"/>
      <c r="D9" s="220"/>
      <c r="E9" s="220"/>
    </row>
    <row r="10" spans="1:6" ht="27" customHeight="1" x14ac:dyDescent="0.2">
      <c r="A10" s="24" t="s">
        <v>114</v>
      </c>
      <c r="B10" s="24" t="s">
        <v>58</v>
      </c>
      <c r="C10" s="24" t="s">
        <v>147</v>
      </c>
      <c r="D10" s="24" t="s">
        <v>148</v>
      </c>
      <c r="E10" s="24" t="s">
        <v>118</v>
      </c>
      <c r="F10" s="20"/>
    </row>
    <row r="11" spans="1:6" s="2" customFormat="1" hidden="1" x14ac:dyDescent="0.2">
      <c r="A11" s="97"/>
      <c r="B11" s="94"/>
      <c r="C11" s="98"/>
      <c r="D11" s="98"/>
      <c r="E11" s="99"/>
    </row>
    <row r="12" spans="1:6" s="2" customFormat="1" ht="25.5" x14ac:dyDescent="0.2">
      <c r="A12" s="115">
        <v>45554</v>
      </c>
      <c r="B12" s="116">
        <v>57.61</v>
      </c>
      <c r="C12" s="120" t="s">
        <v>176</v>
      </c>
      <c r="D12" s="120" t="s">
        <v>177</v>
      </c>
      <c r="E12" s="121" t="s">
        <v>178</v>
      </c>
    </row>
    <row r="13" spans="1:6" s="2" customFormat="1" ht="25.5" x14ac:dyDescent="0.2">
      <c r="A13" s="115">
        <v>45584</v>
      </c>
      <c r="B13" s="116">
        <v>73.53</v>
      </c>
      <c r="C13" s="120" t="s">
        <v>179</v>
      </c>
      <c r="D13" s="120" t="s">
        <v>177</v>
      </c>
      <c r="E13" s="121" t="s">
        <v>178</v>
      </c>
    </row>
    <row r="14" spans="1:6" s="2" customFormat="1" ht="25.5" x14ac:dyDescent="0.2">
      <c r="A14" s="115">
        <v>45615</v>
      </c>
      <c r="B14" s="116">
        <v>39.049999999999997</v>
      </c>
      <c r="C14" s="120" t="s">
        <v>180</v>
      </c>
      <c r="D14" s="120" t="s">
        <v>177</v>
      </c>
      <c r="E14" s="121" t="s">
        <v>178</v>
      </c>
    </row>
    <row r="15" spans="1:6" s="2" customFormat="1" x14ac:dyDescent="0.2">
      <c r="A15" s="115">
        <v>45627</v>
      </c>
      <c r="B15" s="116">
        <v>534.78</v>
      </c>
      <c r="C15" s="120" t="s">
        <v>199</v>
      </c>
      <c r="D15" s="120" t="s">
        <v>203</v>
      </c>
      <c r="E15" s="121" t="s">
        <v>204</v>
      </c>
    </row>
    <row r="16" spans="1:6" s="2" customFormat="1" ht="25.5" x14ac:dyDescent="0.2">
      <c r="A16" s="115">
        <v>45657</v>
      </c>
      <c r="B16" s="116">
        <v>38.51</v>
      </c>
      <c r="C16" s="120" t="s">
        <v>200</v>
      </c>
      <c r="D16" s="120" t="s">
        <v>177</v>
      </c>
      <c r="E16" s="121" t="s">
        <v>178</v>
      </c>
    </row>
    <row r="17" spans="1:5" s="2" customFormat="1" ht="25.5" x14ac:dyDescent="0.2">
      <c r="A17" s="115">
        <v>45688</v>
      </c>
      <c r="B17" s="116">
        <v>147.91999999999999</v>
      </c>
      <c r="C17" s="120" t="s">
        <v>201</v>
      </c>
      <c r="D17" s="120" t="s">
        <v>177</v>
      </c>
      <c r="E17" s="121" t="s">
        <v>178</v>
      </c>
    </row>
    <row r="18" spans="1:5" s="2" customFormat="1" x14ac:dyDescent="0.2">
      <c r="A18" s="115">
        <v>45688</v>
      </c>
      <c r="B18" s="116">
        <v>191.3</v>
      </c>
      <c r="C18" s="120" t="s">
        <v>202</v>
      </c>
      <c r="D18" s="120" t="s">
        <v>203</v>
      </c>
      <c r="E18" s="121" t="s">
        <v>204</v>
      </c>
    </row>
    <row r="19" spans="1:5" s="2" customFormat="1" ht="25.5" x14ac:dyDescent="0.2">
      <c r="A19" s="115">
        <v>45716</v>
      </c>
      <c r="B19" s="116">
        <v>38.340000000000003</v>
      </c>
      <c r="C19" s="120" t="s">
        <v>200</v>
      </c>
      <c r="D19" s="120" t="s">
        <v>177</v>
      </c>
      <c r="E19" s="120" t="s">
        <v>200</v>
      </c>
    </row>
    <row r="20" spans="1:5" s="2" customFormat="1" ht="25.5" x14ac:dyDescent="0.2">
      <c r="A20" s="115">
        <v>45747</v>
      </c>
      <c r="B20" s="116">
        <v>116.37</v>
      </c>
      <c r="C20" s="120" t="s">
        <v>200</v>
      </c>
      <c r="D20" s="120" t="s">
        <v>177</v>
      </c>
      <c r="E20" s="120" t="s">
        <v>200</v>
      </c>
    </row>
    <row r="21" spans="1:5" s="2" customFormat="1" ht="25.5" x14ac:dyDescent="0.2">
      <c r="A21" s="115">
        <v>45777</v>
      </c>
      <c r="B21" s="116">
        <v>108.72</v>
      </c>
      <c r="C21" s="120" t="s">
        <v>200</v>
      </c>
      <c r="D21" s="120" t="s">
        <v>177</v>
      </c>
      <c r="E21" s="120" t="s">
        <v>200</v>
      </c>
    </row>
    <row r="22" spans="1:5" s="2" customFormat="1" ht="25.5" x14ac:dyDescent="0.2">
      <c r="A22" s="115">
        <v>45797</v>
      </c>
      <c r="B22" s="116">
        <v>92.91</v>
      </c>
      <c r="C22" s="120" t="s">
        <v>200</v>
      </c>
      <c r="D22" s="120" t="s">
        <v>177</v>
      </c>
      <c r="E22" s="120" t="s">
        <v>200</v>
      </c>
    </row>
    <row r="23" spans="1:5" s="2" customFormat="1" ht="25.5" x14ac:dyDescent="0.2">
      <c r="A23" s="115">
        <v>45828</v>
      </c>
      <c r="B23" s="116">
        <v>228.3</v>
      </c>
      <c r="C23" s="120" t="s">
        <v>200</v>
      </c>
      <c r="D23" s="120" t="s">
        <v>177</v>
      </c>
      <c r="E23" s="120" t="s">
        <v>200</v>
      </c>
    </row>
    <row r="24" spans="1:5" s="2" customFormat="1" x14ac:dyDescent="0.2">
      <c r="A24" s="133" t="s">
        <v>261</v>
      </c>
      <c r="B24" s="116">
        <v>532.1</v>
      </c>
      <c r="C24" s="134" t="s">
        <v>262</v>
      </c>
      <c r="D24" s="184" t="s">
        <v>263</v>
      </c>
      <c r="E24" s="121" t="s">
        <v>264</v>
      </c>
    </row>
    <row r="25" spans="1:5" s="2" customFormat="1" x14ac:dyDescent="0.2">
      <c r="A25" s="133" t="s">
        <v>265</v>
      </c>
      <c r="B25" s="116">
        <v>2386.4899999999998</v>
      </c>
      <c r="C25" s="120" t="s">
        <v>266</v>
      </c>
      <c r="D25" s="120" t="s">
        <v>263</v>
      </c>
      <c r="E25" s="121" t="s">
        <v>267</v>
      </c>
    </row>
    <row r="26" spans="1:5" s="2" customFormat="1" x14ac:dyDescent="0.2">
      <c r="A26" s="115"/>
      <c r="B26" s="116"/>
      <c r="C26" s="120"/>
      <c r="D26" s="120"/>
      <c r="E26" s="121"/>
    </row>
    <row r="27" spans="1:5" s="2" customFormat="1" x14ac:dyDescent="0.2">
      <c r="A27" s="115"/>
      <c r="B27" s="116"/>
      <c r="C27" s="120"/>
      <c r="D27" s="120"/>
      <c r="E27" s="121"/>
    </row>
    <row r="28" spans="1:5" s="2" customFormat="1" x14ac:dyDescent="0.2">
      <c r="A28" s="115"/>
      <c r="B28" s="116"/>
      <c r="C28" s="120"/>
      <c r="D28" s="120"/>
      <c r="E28" s="121"/>
    </row>
    <row r="29" spans="1:5" s="2" customFormat="1" x14ac:dyDescent="0.2">
      <c r="A29" s="119"/>
      <c r="B29" s="116"/>
      <c r="C29" s="120"/>
      <c r="D29" s="120"/>
      <c r="E29" s="121"/>
    </row>
    <row r="30" spans="1:5" s="2" customFormat="1" x14ac:dyDescent="0.2">
      <c r="A30" s="119"/>
      <c r="B30" s="116"/>
      <c r="C30" s="120"/>
      <c r="D30" s="120"/>
      <c r="E30" s="121"/>
    </row>
    <row r="31" spans="1:5" s="2" customFormat="1" hidden="1" x14ac:dyDescent="0.2">
      <c r="A31" s="97"/>
      <c r="B31" s="94"/>
      <c r="C31" s="98"/>
      <c r="D31" s="98"/>
      <c r="E31" s="99"/>
    </row>
    <row r="32" spans="1:5" ht="34.5" customHeight="1" x14ac:dyDescent="0.2">
      <c r="A32" s="52" t="s">
        <v>149</v>
      </c>
      <c r="B32" s="61">
        <f>SUM(B11:B31)</f>
        <v>4585.93</v>
      </c>
      <c r="C32" s="69" t="str">
        <f>IF(SUBTOTAL(3,B11:B31)=SUBTOTAL(103,B11:B31),'Summary and sign-off'!$A$48,'Summary and sign-off'!$A$49)</f>
        <v>Check - there are no hidden rows with data</v>
      </c>
      <c r="D32" s="207" t="str">
        <f>IF('Summary and sign-off'!F59='Summary and sign-off'!F54,'Summary and sign-off'!A51,'Summary and sign-off'!A50)</f>
        <v>Check - each entry provides sufficient information</v>
      </c>
      <c r="E32" s="207"/>
    </row>
    <row r="33" spans="1:6" ht="14.1" customHeight="1" x14ac:dyDescent="0.2">
      <c r="B33" s="17"/>
      <c r="C33" s="17"/>
      <c r="D33" s="17"/>
      <c r="E33" s="17"/>
    </row>
    <row r="34" spans="1:6" x14ac:dyDescent="0.2">
      <c r="A34" s="18" t="s">
        <v>150</v>
      </c>
      <c r="B34" s="17"/>
      <c r="C34" s="17"/>
      <c r="D34" s="17"/>
      <c r="E34" s="17"/>
    </row>
    <row r="35" spans="1:6" ht="12.6" customHeight="1" x14ac:dyDescent="0.2">
      <c r="A35" s="20" t="s">
        <v>128</v>
      </c>
      <c r="B35" s="17"/>
      <c r="C35" s="17"/>
      <c r="D35" s="17"/>
      <c r="E35" s="17"/>
    </row>
    <row r="36" spans="1:6" x14ac:dyDescent="0.2">
      <c r="A36" s="20" t="s">
        <v>75</v>
      </c>
      <c r="B36" s="19"/>
      <c r="C36" s="17"/>
      <c r="D36" s="17"/>
      <c r="E36" s="17"/>
      <c r="F36" s="17"/>
    </row>
    <row r="37" spans="1:6" x14ac:dyDescent="0.2">
      <c r="A37" s="20" t="s">
        <v>142</v>
      </c>
      <c r="C37" s="17"/>
      <c r="D37" s="17"/>
      <c r="E37" s="17"/>
      <c r="F37" s="17"/>
    </row>
    <row r="38" spans="1:6" ht="12.75" customHeight="1" x14ac:dyDescent="0.2">
      <c r="A38" s="20" t="s">
        <v>143</v>
      </c>
      <c r="B38" s="25"/>
      <c r="C38" s="22"/>
      <c r="D38" s="22"/>
      <c r="E38" s="22"/>
      <c r="F38" s="22"/>
    </row>
    <row r="39" spans="1:6" x14ac:dyDescent="0.2">
      <c r="B39" s="26"/>
      <c r="C39" s="17"/>
      <c r="D39" s="17"/>
      <c r="E39" s="17"/>
    </row>
    <row r="40" spans="1:6" hidden="1" x14ac:dyDescent="0.2">
      <c r="A40" s="17"/>
      <c r="B40" s="17"/>
      <c r="C40" s="17"/>
      <c r="D40" s="17"/>
    </row>
    <row r="41" spans="1:6" ht="12.75" hidden="1" customHeight="1" x14ac:dyDescent="0.2"/>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row r="45" spans="1:6" hidden="1" x14ac:dyDescent="0.2">
      <c r="A45" s="17"/>
      <c r="B45" s="17"/>
      <c r="C45" s="17"/>
      <c r="D45" s="17"/>
      <c r="E45" s="17"/>
    </row>
    <row r="46" spans="1:6" hidden="1" x14ac:dyDescent="0.2">
      <c r="A46" s="17"/>
      <c r="B46" s="17"/>
      <c r="C46" s="17"/>
      <c r="D46" s="17"/>
      <c r="E46" s="17"/>
    </row>
  </sheetData>
  <sheetProtection sheet="1" formatCells="0" insertRows="0" deleteRows="0"/>
  <mergeCells count="10">
    <mergeCell ref="D32:E32"/>
    <mergeCell ref="B6:E6"/>
    <mergeCell ref="B5:E5"/>
    <mergeCell ref="B7:E7"/>
    <mergeCell ref="A1:E1"/>
    <mergeCell ref="B2:E2"/>
    <mergeCell ref="B3:E3"/>
    <mergeCell ref="B4:E4"/>
    <mergeCell ref="A9:E9"/>
    <mergeCell ref="A8:E8"/>
  </mergeCells>
  <dataValidations xWindow="151" yWindow="768"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A15 A16:A22 A23 A24 A25 A26 A27 A28 A29 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51" yWindow="768"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3" zoomScaleNormal="100" workbookViewId="0">
      <selection activeCell="A11" sqref="A1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208" t="s">
        <v>151</v>
      </c>
      <c r="B1" s="208"/>
      <c r="C1" s="208"/>
      <c r="D1" s="208"/>
      <c r="E1" s="208"/>
      <c r="F1" s="208"/>
    </row>
    <row r="2" spans="1:6" ht="21" customHeight="1" x14ac:dyDescent="0.2">
      <c r="A2" s="3" t="s">
        <v>106</v>
      </c>
      <c r="B2" s="206" t="str">
        <f>'Summary and sign-off'!B2:F2</f>
        <v>Education New Zealand</v>
      </c>
      <c r="C2" s="206"/>
      <c r="D2" s="206"/>
      <c r="E2" s="206"/>
      <c r="F2" s="206"/>
    </row>
    <row r="3" spans="1:6" ht="31.5" x14ac:dyDescent="0.2">
      <c r="A3" s="3" t="s">
        <v>107</v>
      </c>
      <c r="B3" s="206" t="str">
        <f>'Summary and sign-off'!B3:F3</f>
        <v>Chief Executive</v>
      </c>
      <c r="C3" s="206"/>
      <c r="D3" s="206"/>
      <c r="E3" s="206"/>
      <c r="F3" s="206"/>
    </row>
    <row r="4" spans="1:6" ht="21" customHeight="1" x14ac:dyDescent="0.2">
      <c r="A4" s="3" t="s">
        <v>108</v>
      </c>
      <c r="B4" s="206">
        <f>'Summary and sign-off'!B4:F4</f>
        <v>45565</v>
      </c>
      <c r="C4" s="206"/>
      <c r="D4" s="206"/>
      <c r="E4" s="206"/>
      <c r="F4" s="206"/>
    </row>
    <row r="5" spans="1:6" ht="21" customHeight="1" x14ac:dyDescent="0.2">
      <c r="A5" s="3" t="s">
        <v>109</v>
      </c>
      <c r="B5" s="206">
        <f>'Summary and sign-off'!B5:F5</f>
        <v>45838</v>
      </c>
      <c r="C5" s="206"/>
      <c r="D5" s="206"/>
      <c r="E5" s="206"/>
      <c r="F5" s="206"/>
    </row>
    <row r="6" spans="1:6" ht="21" customHeight="1" x14ac:dyDescent="0.2">
      <c r="A6" s="3" t="s">
        <v>152</v>
      </c>
      <c r="B6" s="201" t="s">
        <v>77</v>
      </c>
      <c r="C6" s="201"/>
      <c r="D6" s="201"/>
      <c r="E6" s="201"/>
      <c r="F6" s="201"/>
    </row>
    <row r="7" spans="1:6" ht="21" customHeight="1" x14ac:dyDescent="0.2">
      <c r="A7" s="3" t="s">
        <v>51</v>
      </c>
      <c r="B7" s="201" t="s">
        <v>79</v>
      </c>
      <c r="C7" s="201"/>
      <c r="D7" s="201"/>
      <c r="E7" s="201"/>
      <c r="F7" s="201"/>
    </row>
    <row r="8" spans="1:6" ht="36" customHeight="1" x14ac:dyDescent="0.2">
      <c r="A8" s="211" t="s">
        <v>153</v>
      </c>
      <c r="B8" s="211"/>
      <c r="C8" s="211"/>
      <c r="D8" s="211"/>
      <c r="E8" s="211"/>
      <c r="F8" s="211"/>
    </row>
    <row r="9" spans="1:6" ht="36" customHeight="1" x14ac:dyDescent="0.2">
      <c r="A9" s="219" t="s">
        <v>154</v>
      </c>
      <c r="B9" s="220"/>
      <c r="C9" s="220"/>
      <c r="D9" s="220"/>
      <c r="E9" s="220"/>
      <c r="F9" s="220"/>
    </row>
    <row r="10" spans="1:6" ht="39" customHeight="1" x14ac:dyDescent="0.2">
      <c r="A10" s="24" t="s">
        <v>114</v>
      </c>
      <c r="B10" s="110" t="s">
        <v>155</v>
      </c>
      <c r="C10" s="110" t="s">
        <v>156</v>
      </c>
      <c r="D10" s="110" t="s">
        <v>157</v>
      </c>
      <c r="E10" s="110" t="s">
        <v>158</v>
      </c>
      <c r="F10" s="110" t="s">
        <v>159</v>
      </c>
    </row>
    <row r="11" spans="1:6" s="2" customFormat="1" ht="25.5" x14ac:dyDescent="0.2">
      <c r="A11" s="133">
        <v>45597</v>
      </c>
      <c r="B11" s="120" t="s">
        <v>171</v>
      </c>
      <c r="C11" s="123" t="s">
        <v>92</v>
      </c>
      <c r="D11" s="120" t="s">
        <v>172</v>
      </c>
      <c r="E11" s="124" t="s">
        <v>86</v>
      </c>
      <c r="F11" s="121" t="s">
        <v>173</v>
      </c>
    </row>
    <row r="12" spans="1:6" s="2" customFormat="1" ht="25.5" x14ac:dyDescent="0.2">
      <c r="A12" s="115"/>
      <c r="B12" s="122" t="s">
        <v>174</v>
      </c>
      <c r="C12" s="123" t="s">
        <v>92</v>
      </c>
      <c r="D12" s="122" t="s">
        <v>175</v>
      </c>
      <c r="E12" s="124" t="s">
        <v>86</v>
      </c>
      <c r="F12" s="121" t="s">
        <v>173</v>
      </c>
    </row>
    <row r="13" spans="1:6" s="2" customFormat="1" x14ac:dyDescent="0.2">
      <c r="A13" s="115"/>
      <c r="B13" s="122"/>
      <c r="C13" s="123"/>
      <c r="D13" s="122"/>
      <c r="E13" s="124"/>
      <c r="F13" s="125"/>
    </row>
    <row r="14" spans="1:6" s="2" customFormat="1" x14ac:dyDescent="0.2">
      <c r="A14" s="115"/>
      <c r="B14" s="122"/>
      <c r="C14" s="123"/>
      <c r="D14" s="122"/>
      <c r="E14" s="124"/>
      <c r="F14" s="125"/>
    </row>
    <row r="15" spans="1:6" s="2" customFormat="1" x14ac:dyDescent="0.2">
      <c r="A15" s="115"/>
      <c r="B15" s="122"/>
      <c r="C15" s="123"/>
      <c r="D15" s="122"/>
      <c r="E15" s="124"/>
      <c r="F15" s="125"/>
    </row>
    <row r="16" spans="1:6" s="2" customFormat="1" x14ac:dyDescent="0.2">
      <c r="A16" s="115"/>
      <c r="B16" s="122"/>
      <c r="C16" s="123"/>
      <c r="D16" s="122"/>
      <c r="E16" s="124"/>
      <c r="F16" s="125"/>
    </row>
    <row r="17" spans="1:7" s="2" customFormat="1" x14ac:dyDescent="0.2">
      <c r="A17" s="115"/>
      <c r="B17" s="122"/>
      <c r="C17" s="123"/>
      <c r="D17" s="122"/>
      <c r="E17" s="124"/>
      <c r="F17" s="125"/>
    </row>
    <row r="18" spans="1:7" s="2" customFormat="1" x14ac:dyDescent="0.2">
      <c r="A18" s="115"/>
      <c r="B18" s="122"/>
      <c r="C18" s="123"/>
      <c r="D18" s="122"/>
      <c r="E18" s="124"/>
      <c r="F18" s="125"/>
    </row>
    <row r="19" spans="1:7" s="2" customFormat="1" x14ac:dyDescent="0.2">
      <c r="A19" s="115"/>
      <c r="B19" s="122"/>
      <c r="C19" s="123"/>
      <c r="D19" s="122"/>
      <c r="E19" s="124"/>
      <c r="F19" s="125"/>
    </row>
    <row r="20" spans="1:7" s="2" customFormat="1" x14ac:dyDescent="0.2">
      <c r="A20" s="115"/>
      <c r="B20" s="122"/>
      <c r="C20" s="123"/>
      <c r="D20" s="122"/>
      <c r="E20" s="124"/>
      <c r="F20" s="125"/>
    </row>
    <row r="21" spans="1:7" s="2" customFormat="1" x14ac:dyDescent="0.2">
      <c r="A21" s="115"/>
      <c r="B21" s="122"/>
      <c r="C21" s="123"/>
      <c r="D21" s="122"/>
      <c r="E21" s="124"/>
      <c r="F21" s="125"/>
    </row>
    <row r="22" spans="1:7" s="2" customFormat="1" x14ac:dyDescent="0.2">
      <c r="A22" s="115"/>
      <c r="B22" s="122"/>
      <c r="C22" s="123"/>
      <c r="D22" s="122"/>
      <c r="E22" s="124"/>
      <c r="F22" s="125"/>
    </row>
    <row r="23" spans="1:7" s="2" customFormat="1" x14ac:dyDescent="0.2">
      <c r="A23" s="115"/>
      <c r="B23" s="122"/>
      <c r="C23" s="123"/>
      <c r="D23" s="122"/>
      <c r="E23" s="124"/>
      <c r="F23" s="125"/>
    </row>
    <row r="24" spans="1:7" s="2" customFormat="1" hidden="1" x14ac:dyDescent="0.2">
      <c r="A24" s="93"/>
      <c r="B24" s="98"/>
      <c r="C24" s="100"/>
      <c r="D24" s="98"/>
      <c r="E24" s="101"/>
      <c r="F24" s="99"/>
    </row>
    <row r="25" spans="1:7" ht="34.5" customHeight="1" x14ac:dyDescent="0.2">
      <c r="A25" s="111" t="s">
        <v>160</v>
      </c>
      <c r="B25" s="112" t="s">
        <v>161</v>
      </c>
      <c r="C25" s="113">
        <f>C26+C27</f>
        <v>2</v>
      </c>
      <c r="D25" s="114" t="str">
        <f>IF(SUBTOTAL(3,C11:C24)=SUBTOTAL(103,C11:C24),'Summary and sign-off'!$A$48,'Summary and sign-off'!$A$49)</f>
        <v>Check - there are no hidden rows with data</v>
      </c>
      <c r="E25" s="207" t="str">
        <f>IF('Summary and sign-off'!F60='Summary and sign-off'!F54,'Summary and sign-off'!A52,'Summary and sign-off'!A50)</f>
        <v>Check - each entry provides sufficient information</v>
      </c>
      <c r="F25" s="207"/>
      <c r="G25" s="2"/>
    </row>
    <row r="26" spans="1:7" ht="25.5" customHeight="1" x14ac:dyDescent="0.25">
      <c r="A26" s="53"/>
      <c r="B26" s="54" t="s">
        <v>92</v>
      </c>
      <c r="C26" s="55">
        <f>COUNTIF(C11:C24,'Summary and sign-off'!A45)</f>
        <v>2</v>
      </c>
      <c r="D26" s="14"/>
      <c r="E26" s="15"/>
      <c r="F26" s="16"/>
    </row>
    <row r="27" spans="1:7" ht="25.5" customHeight="1" x14ac:dyDescent="0.25">
      <c r="A27" s="53"/>
      <c r="B27" s="54" t="s">
        <v>93</v>
      </c>
      <c r="C27" s="55">
        <f>COUNTIF(C11:C24,'Summary and sign-off'!A46)</f>
        <v>0</v>
      </c>
      <c r="D27" s="14"/>
      <c r="E27" s="15"/>
      <c r="F27" s="16"/>
    </row>
    <row r="28" spans="1:7" x14ac:dyDescent="0.2">
      <c r="A28" s="17"/>
      <c r="B28" s="18"/>
      <c r="C28" s="17"/>
      <c r="D28" s="19"/>
      <c r="E28" s="19"/>
      <c r="F28" s="17"/>
    </row>
    <row r="29" spans="1:7" x14ac:dyDescent="0.2">
      <c r="A29" s="18" t="s">
        <v>150</v>
      </c>
      <c r="B29" s="18"/>
      <c r="C29" s="18"/>
      <c r="D29" s="18"/>
      <c r="E29" s="18"/>
      <c r="F29" s="18"/>
    </row>
    <row r="30" spans="1:7" ht="12.6" customHeight="1" x14ac:dyDescent="0.2">
      <c r="A30" s="20" t="s">
        <v>128</v>
      </c>
      <c r="B30" s="17"/>
      <c r="C30" s="17"/>
      <c r="D30" s="17"/>
      <c r="E30" s="17"/>
    </row>
    <row r="31" spans="1:7" x14ac:dyDescent="0.2">
      <c r="A31" s="20" t="s">
        <v>75</v>
      </c>
      <c r="B31" s="19"/>
      <c r="C31" s="17"/>
      <c r="D31" s="17"/>
      <c r="E31" s="17"/>
      <c r="F31" s="17"/>
    </row>
    <row r="32" spans="1:7" x14ac:dyDescent="0.2">
      <c r="A32" s="20" t="s">
        <v>162</v>
      </c>
      <c r="B32" s="21"/>
      <c r="C32" s="21"/>
      <c r="D32" s="21"/>
      <c r="E32" s="21"/>
      <c r="F32" s="21"/>
    </row>
    <row r="33" spans="1:6" ht="12.75" customHeight="1" x14ac:dyDescent="0.2">
      <c r="A33" s="20" t="s">
        <v>163</v>
      </c>
      <c r="B33" s="17"/>
      <c r="C33" s="17"/>
      <c r="D33" s="17"/>
      <c r="E33" s="17"/>
      <c r="F33" s="17"/>
    </row>
    <row r="34" spans="1:6" ht="12.95" customHeight="1" x14ac:dyDescent="0.2">
      <c r="A34" s="20" t="s">
        <v>164</v>
      </c>
      <c r="B34" s="17"/>
      <c r="C34" s="17"/>
      <c r="D34" s="17"/>
      <c r="E34" s="17"/>
      <c r="F34" s="17"/>
    </row>
    <row r="35" spans="1:6" x14ac:dyDescent="0.2">
      <c r="A35" s="20" t="s">
        <v>165</v>
      </c>
      <c r="C35" s="17"/>
      <c r="D35" s="17"/>
      <c r="E35" s="17"/>
      <c r="F35" s="17"/>
    </row>
    <row r="36" spans="1:6" ht="12.75" customHeight="1" x14ac:dyDescent="0.2">
      <c r="A36" s="20" t="s">
        <v>143</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TermInfo xmlns="http://schemas.microsoft.com/office/infopath/2007/PartnerControls">
          <TermName xmlns="http://schemas.microsoft.com/office/infopath/2007/PartnerControls">June</TermName>
          <TermId xmlns="http://schemas.microsoft.com/office/infopath/2007/PartnerControls">22d6b823-37d1-4c50-8efe-1dd44d19f6d9</TermId>
        </TermInfo>
      </Term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2953</Value>
      <Value>73</Value>
      <Value>141</Value>
    </TaxCatchAll>
    <lcf76f155ced4ddcb4097134ff3c332f xmlns="c961e2dd-11b9-4991-837f-52438ca1ff01">
      <Terms xmlns="http://schemas.microsoft.com/office/infopath/2007/PartnerControls"/>
    </lcf76f155ced4ddcb4097134ff3c332f>
    <C3FinancialYearNote xmlns="f29a2f10-a5db-4e09-b9c5-62a791749201">
      <Terms xmlns="http://schemas.microsoft.com/office/infopath/2007/PartnerControls">
        <TermInfo xmlns="http://schemas.microsoft.com/office/infopath/2007/PartnerControls">
          <TermName xmlns="http://schemas.microsoft.com/office/infopath/2007/PartnerControls">FY24/25</TermName>
          <TermId xmlns="http://schemas.microsoft.com/office/infopath/2007/PartnerControls">6e1e1fc5-466d-438b-951b-7731cc73f5e5</TermId>
        </TermInfo>
      </Terms>
    </C3FinancialYearNote>
    <SharedWithUsers xmlns="ac9748e9-a018-48c5-8fa7-6dc6b668b208">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Word Document" ma:contentTypeID="0x010100F7BF08508B97ED4B93757094D26869F10B009DC0B0103FF8B6448B6CDA7DD75C3F79" ma:contentTypeVersion="35" ma:contentTypeDescription="Create a new Word Document" ma:contentTypeScope="" ma:versionID="7a05784c146b1777ecce0e0691a7eaf2">
  <xsd:schema xmlns:xsd="http://www.w3.org/2001/XMLSchema" xmlns:xs="http://www.w3.org/2001/XMLSchema" xmlns:p="http://schemas.microsoft.com/office/2006/metadata/properties" xmlns:ns2="f29a2f10-a5db-4e09-b9c5-62a791749201" xmlns:ns3="c961e2dd-11b9-4991-837f-52438ca1ff01" xmlns:ns4="ac9748e9-a018-48c5-8fa7-6dc6b668b208" targetNamespace="http://schemas.microsoft.com/office/2006/metadata/properties" ma:root="true" ma:fieldsID="1601f85c9f75fc79a300f8e5ee9bd148" ns2:_="" ns3:_="" ns4:_="">
    <xsd:import namespace="f29a2f10-a5db-4e09-b9c5-62a791749201"/>
    <xsd:import namespace="c961e2dd-11b9-4991-837f-52438ca1ff01"/>
    <xsd:import namespace="ac9748e9-a018-48c5-8fa7-6dc6b668b208"/>
    <xsd:element name="properties">
      <xsd:complexType>
        <xsd:sequence>
          <xsd:element name="documentManagement">
            <xsd:complexType>
              <xsd:all>
                <xsd:element ref="ns2:ENZCompliance" minOccurs="0"/>
                <xsd:element ref="ns2:ENZAudience" minOccurs="0"/>
                <xsd:element ref="ns2:TaxKeywordTaxHTField" minOccurs="0"/>
                <xsd:element ref="ns2:TaxCatchAllLabel" minOccurs="0"/>
                <xsd:element ref="ns2:C3FinancialYearNote" minOccurs="0"/>
                <xsd:element ref="ns2:hf6f8425742942ce996f03b8a46e85bc" minOccurs="0"/>
                <xsd:element ref="ns2:i97195ef2ac04be4802cb72747954982" minOccurs="0"/>
                <xsd:element ref="ns2:m5527a7c684b44749bfb914d709bc3e7" minOccurs="0"/>
                <xsd:element ref="ns2:C3TopicNote" minOccurs="0"/>
                <xsd:element ref="ns2:ee7c471fd65e4297a2a17f0975475300" minOccurs="0"/>
                <xsd:element ref="ns2:TaxCatchAll" minOccurs="0"/>
                <xsd:element ref="ns3:MediaServiceMetadata" minOccurs="0"/>
                <xsd:element ref="ns3:MediaServiceFastMetadata" minOccurs="0"/>
                <xsd:element ref="ns4:SharedWithUsers" minOccurs="0"/>
                <xsd:element ref="ns4:SharedWithDetails"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ObjectDetectorVersion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ENZCompliance" ma:index="6" nillable="true" ma:displayName="Compliance?" ma:default="0" ma:description="Compliance" ma:internalName="ENZCompliance" ma:readOnly="false">
      <xsd:simpleType>
        <xsd:restriction base="dms:Boolean"/>
      </xsd:simpleType>
    </xsd:element>
    <xsd:element name="ENZAudience" ma:index="9"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TaxCatchAllLabel" ma:index="13"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C3FinancialYearNote" ma:index="15" nillable="true" ma:taxonomy="true" ma:internalName="C3FinancialYearNote" ma:taxonomyFieldName="C3FinancialYear" ma:displayName="Financial Year" ma:readOnly="false" ma:default="2953;#FY24/25|6e1e1fc5-466d-438b-951b-7731cc73f5e5"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hf6f8425742942ce996f03b8a46e85bc" ma:index="18"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C3TopicNote" ma:index="23"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61e2dd-11b9-4991-837f-52438ca1ff01" elementFormDefault="qualified">
    <xsd:import namespace="http://schemas.microsoft.com/office/2006/documentManagement/types"/>
    <xsd:import namespace="http://schemas.microsoft.com/office/infopath/2007/PartnerControls"/>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8841a2e4-9660-4702-90f8-eaff47187233" ma:termSetId="09814cd3-568e-fe90-9814-8d621ff8fb84" ma:anchorId="fba54fb3-c3e1-fe81-a776-ca4b69148c4d" ma:open="true" ma:isKeyword="false">
      <xsd:complexType>
        <xsd:sequence>
          <xsd:element ref="pc:Terms" minOccurs="0" maxOccurs="1"/>
        </xsd:sequence>
      </xsd:complexType>
    </xsd:element>
    <xsd:element name="MediaServiceOCR" ma:index="3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748e9-a018-48c5-8fa7-6dc6b668b208" elementFormDefault="qualified">
    <xsd:import namespace="http://schemas.microsoft.com/office/2006/documentManagement/types"/>
    <xsd:import namespace="http://schemas.microsoft.com/office/infopath/2007/PartnerControls"/>
    <xsd:element name="SharedWithUsers" ma:index="2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www.w3.org/XML/1998/namespace"/>
    <ds:schemaRef ds:uri="http://schemas.microsoft.com/office/2006/metadata/properties"/>
    <ds:schemaRef ds:uri="http://purl.org/dc/dcmitype/"/>
    <ds:schemaRef ds:uri="f29a2f10-a5db-4e09-b9c5-62a791749201"/>
    <ds:schemaRef ds:uri="http://purl.org/dc/elements/1.1/"/>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ac9748e9-a018-48c5-8fa7-6dc6b668b208"/>
    <ds:schemaRef ds:uri="c961e2dd-11b9-4991-837f-52438ca1ff0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880994CA-48AC-4546-9F32-B5650A36F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c961e2dd-11b9-4991-837f-52438ca1ff01"/>
    <ds:schemaRef ds:uri="ac9748e9-a018-48c5-8fa7-6dc6b668b2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Lisa Joe</cp:lastModifiedBy>
  <cp:revision/>
  <dcterms:created xsi:type="dcterms:W3CDTF">2010-10-17T20:59:02Z</dcterms:created>
  <dcterms:modified xsi:type="dcterms:W3CDTF">2025-07-29T21:44:05Z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0x010100F7BF08508B97ED4B93757094D26869F10B009DC0B0103FF8B6448B6CDA7DD75C3F79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TaxKeyword">
    <vt:lpwstr/>
  </property>
  <property fmtid="{D5CDD505-2E9C-101B-9397-08002B2CF9AE}" pid="12" name="ENZMonth">
    <vt:lpwstr>73;#June|22d6b823-37d1-4c50-8efe-1dd44d19f6d9</vt:lpwstr>
  </property>
  <property fmtid="{D5CDD505-2E9C-101B-9397-08002B2CF9AE}" pid="13" name="Financial Reporting Activity">
    <vt:lpwstr/>
  </property>
  <property fmtid="{D5CDD505-2E9C-101B-9397-08002B2CF9AE}" pid="14" name="C3FinancialYear">
    <vt:lpwstr>2953;#FY24/25|6e1e1fc5-466d-438b-951b-7731cc73f5e5</vt:lpwstr>
  </property>
  <property fmtid="{D5CDD505-2E9C-101B-9397-08002B2CF9AE}" pid="15" name="ENZCountry">
    <vt:lpwstr/>
  </property>
  <property fmtid="{D5CDD505-2E9C-101B-9397-08002B2CF9AE}" pid="16" name="MediaServiceImageTags">
    <vt:lpwstr/>
  </property>
  <property fmtid="{D5CDD505-2E9C-101B-9397-08002B2CF9AE}" pid="17" name="C3Topic">
    <vt:lpwstr>141;#CE Expenses|d970ab78-8c14-4757-a5bb-a6189f86cae2</vt:lpwstr>
  </property>
  <property fmtid="{D5CDD505-2E9C-101B-9397-08002B2CF9AE}" pid="18" name="ENZGlobalRegion">
    <vt:lpwstr/>
  </property>
  <property fmtid="{D5CDD505-2E9C-101B-9397-08002B2CF9AE}" pid="19" name="Financial_x0020_Reporting_x0020_Activity">
    <vt:lpwstr/>
  </property>
</Properties>
</file>