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enzgovt-my.sharepoint.com/personal/lisa_joe_enz_govt_nz/Documents/Desktop/"/>
    </mc:Choice>
  </mc:AlternateContent>
  <xr:revisionPtr revIDLastSave="0" documentId="8_{1A781005-4B1A-48C2-B8F2-2F0A3B7F2350}" xr6:coauthVersionLast="47" xr6:coauthVersionMax="47" xr10:uidLastSave="{00000000-0000-0000-0000-000000000000}"/>
  <bookViews>
    <workbookView xWindow="2520" yWindow="240" windowWidth="21600" windowHeight="11295" activeTab="2"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expenses'!$A$1:$E$38</definedName>
    <definedName name="_xlnm.Print_Area" localSheetId="5">'Gifts and benefits'!$A$1:$F$36</definedName>
    <definedName name="_xlnm.Print_Area" localSheetId="0">'Guidance for agencies'!$A$1:$A$49</definedName>
    <definedName name="_xlnm.Print_Area" localSheetId="3">Hospitality!$A$1:$E$32</definedName>
    <definedName name="_xlnm.Print_Area" localSheetId="1">'Summary and sign-off'!$A$1:$F$23</definedName>
    <definedName name="_xlnm.Print_Area" localSheetId="2">Travel!$A$1:$E$64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1" l="1"/>
  <c r="B28" i="1"/>
  <c r="B27" i="1"/>
  <c r="D25" i="4" l="1"/>
  <c r="C32" i="3"/>
  <c r="C25" i="2"/>
  <c r="C39" i="1"/>
  <c r="C53" i="1"/>
  <c r="C23" i="1"/>
  <c r="B6" i="13" l="1"/>
  <c r="E60" i="13"/>
  <c r="C60" i="13"/>
  <c r="C27" i="4"/>
  <c r="C26" i="4"/>
  <c r="B60" i="13" l="1"/>
  <c r="B59" i="13"/>
  <c r="D59" i="13"/>
  <c r="B58" i="13"/>
  <c r="D58" i="13"/>
  <c r="D57" i="13"/>
  <c r="B57" i="13"/>
  <c r="D56" i="13"/>
  <c r="B56" i="13"/>
  <c r="D55" i="13"/>
  <c r="B55" i="13"/>
  <c r="B2" i="4"/>
  <c r="B3" i="4"/>
  <c r="B2" i="3"/>
  <c r="B3" i="3"/>
  <c r="B2" i="2"/>
  <c r="B3" i="2"/>
  <c r="B2" i="1"/>
  <c r="B3" i="1"/>
  <c r="F58" i="13" l="1"/>
  <c r="D25" i="2" s="1"/>
  <c r="F60" i="13"/>
  <c r="E25" i="4" s="1"/>
  <c r="F59" i="13"/>
  <c r="D32" i="3" s="1"/>
  <c r="F57" i="13"/>
  <c r="D53" i="1" s="1"/>
  <c r="F56" i="13"/>
  <c r="D39" i="1" s="1"/>
  <c r="F55" i="13"/>
  <c r="D23" i="1" s="1"/>
  <c r="C13" i="13"/>
  <c r="C12" i="13"/>
  <c r="C11" i="13"/>
  <c r="C16" i="13" l="1"/>
  <c r="C17" i="13"/>
  <c r="B5" i="4" l="1"/>
  <c r="B4" i="4"/>
  <c r="B5" i="3"/>
  <c r="B4" i="3"/>
  <c r="B5" i="2"/>
  <c r="B4" i="2"/>
  <c r="B5" i="1"/>
  <c r="B4" i="1"/>
  <c r="C15" i="13" l="1"/>
  <c r="F12" i="13" l="1"/>
  <c r="C25" i="4"/>
  <c r="F11" i="13" s="1"/>
  <c r="F13" i="13" l="1"/>
  <c r="B53" i="1"/>
  <c r="B17" i="13" s="1"/>
  <c r="B39" i="1"/>
  <c r="B16" i="13" s="1"/>
  <c r="B23" i="1"/>
  <c r="B15" i="13" s="1"/>
  <c r="B32" i="3" l="1"/>
  <c r="B13" i="13" s="1"/>
  <c r="B25" i="2"/>
  <c r="B12" i="13" s="1"/>
  <c r="B11" i="13" l="1"/>
  <c r="B5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6"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42"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<sst xmlns="http://schemas.openxmlformats.org/spreadsheetml/2006/main" count="255" uniqueCount="192">
  <si>
    <t>Secretary and Chief Executive Expense Disclosures: A Guide for Agency Staff</t>
  </si>
  <si>
    <t>Please refer to the link below for guidance in helping you to complete the workbook</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</si>
  <si>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</si>
  <si>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</si>
  <si>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</si>
  <si>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</si>
  <si>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</si>
  <si>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</si>
  <si>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</si>
  <si>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</si>
  <si>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</si>
  <si>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</si>
  <si>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</si>
  <si>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</si>
  <si>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</si>
  <si>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</si>
  <si>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</si>
  <si>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</si>
  <si>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</si>
  <si>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</si>
  <si>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</si>
  <si>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</si>
  <si>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</si>
  <si>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</si>
  <si>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</si>
  <si>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</si>
  <si>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</si>
  <si>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</si>
  <si>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</si>
  <si>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</si>
  <si>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</si>
  <si>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</si>
  <si>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</si>
  <si>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</si>
  <si>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</si>
  <si>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</si>
  <si>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</si>
  <si>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</si>
  <si>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</si>
  <si>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</si>
  <si>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</si>
  <si>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</si>
  <si>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</si>
  <si>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</si>
  <si>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</si>
  <si>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</si>
  <si>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</si>
  <si>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</si>
  <si>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</si>
  <si>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</si>
  <si>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</si>
  <si>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</si>
  <si>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</si>
  <si>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</si>
  <si>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</si>
  <si>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</si>
  <si>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</si>
  <si>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</si>
  <si>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</si>
  <si>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</si>
  <si>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</si>
  <si>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</si>
  <si>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</si>
  <si>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</si>
  <si>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</si>
  <si>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</si>
  <si>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</si>
  <si>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</si>
  <si>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</si>
  <si>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</si>
  <si>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</si>
  <si>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</si>
  <si>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</si>
  <si>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</si>
  <si>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</si>
  <si>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</si>
  <si>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</si>
  <si>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</si>
  <si>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</si>
  <si>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</si>
  <si>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</si>
  <si>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</si>
  <si>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</si>
  <si>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</si>
  <si>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</si>
  <si>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</si>
  <si>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</si>
  <si>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</si>
  <si>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</si>
  <si>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</si>
  <si>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</si>
  <si>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</si>
  <si>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</si>
  <si>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</si>
  <si>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</si>
  <si>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</si>
  <si>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</si>
  <si>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</si>
  <si>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</si>
  <si>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</si>
  <si>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</si>
  <si>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</si>
  <si>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</si>
  <si>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</si>
  <si>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</si>
  <si>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</si>
  <si>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</si>
  <si>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</si>
  <si>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</si>
  <si>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</si>
  <si>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</si>
  <si>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</si>
  <si>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</si>
  <si>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</si>
  <si>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</si>
  <si>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</si>
  <si>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</si>
  <si>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</si>
  <si>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</si>
  <si>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</si>
  <si>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</si>
  <si>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</si>
  <si>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</si>
  <si>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</si>
  <si>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</si>
  <si>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</si>
  <si>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</si>
  <si>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</si>
  <si>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</si>
  <si>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</si>
  <si>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</si>
  <si>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</si>
  <si>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</si>
  <si>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</si>
  <si>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</si>
  <si>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</si>
  <si>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</si>
  <si>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</si>
  <si>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</si>
  <si>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</si>
  <si>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</si>
  <si>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</si>
  <si>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</si>
  <si>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</si>
  <si>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</si>
  <si>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</si>
  <si>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</si>
  <si>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</si>
  <si>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</si>
  <si>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</si>
  <si>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</si>
  <si>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</si>
  <si>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</si>
  <si>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</si>
  <si>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</si>
  <si>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</si>
  <si>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</si>
  <si>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</si>
  <si>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</si>
  <si>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</si>
  <si>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</si>
  <si>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</si>
  <si>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</si>
  <si>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</si>
  <si>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</si>
  <si>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</si>
  <si>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Please complete this Excel workbook for your Chief Executive's gifts, benefits and expenses.</t>
  </si>
  <si>
    <t>https://www.publicservice.govt.nz/assets/DirectoryFile/Chief-executive-gifts-benefits-and-expenses-disclosures-A-guide-for-agency-staff.pdf</t>
  </si>
  <si>
    <t>Chief Executive Expenses, Gifts and Benefits Disclosure - summary &amp; sign-off*</t>
  </si>
  <si>
    <t>Education New Zealand</t>
  </si>
  <si>
    <t>Wellington</t>
  </si>
  <si>
    <t>Auckland</t>
  </si>
  <si>
    <t>No gifts and benefits received during the reporting period</t>
  </si>
  <si>
    <t>Acting Chief Executive</t>
  </si>
  <si>
    <t>Parking</t>
  </si>
  <si>
    <t>Parking at Te Papa for ICEF ANZA dinner (Acting Chief Executive was a speaker) on 5 March 2026</t>
  </si>
  <si>
    <t>Select Committee preparation</t>
  </si>
  <si>
    <t>Lunch for three people for select committee preparation - Acting Chief Executive, ENZ Board Chair, &amp; Consultant</t>
  </si>
  <si>
    <t xml:space="preserve">  </t>
  </si>
  <si>
    <t>Booking and cancellation fees for flights Group General Managers' Meeting Auckland 11 May 2026.</t>
  </si>
  <si>
    <t>Booking amendment free return flight Wellington to Auckland 25 June 2026</t>
  </si>
  <si>
    <t xml:space="preserve">Return flight Wellington to Auckland 25 June 2026 </t>
  </si>
  <si>
    <t>Travel to University of Auckland Governance Group</t>
  </si>
  <si>
    <t>Group General Managers' Meeting Auckland 11 May 2026 and SIEBA Meeting Christchurch</t>
  </si>
  <si>
    <t>Return Flights Wellington to Auckland Group General Managers' Meeting Auckland 11 May 2026 and SIEBA Meeting Christchurch. Acting Chief Executive unable to travel</t>
  </si>
  <si>
    <t>Refund of Return Flights Wellington to Auckland Group General Managers' Meeting Auckland 11 May 2026 and SIEBA Meeting Christchurch. Acting Chief Executive unable to travel</t>
  </si>
  <si>
    <t>9 February 2026 - 26 June 2026</t>
  </si>
  <si>
    <t>New Zealand mobile data 5.5 months</t>
  </si>
  <si>
    <t>New Zealand</t>
  </si>
  <si>
    <t>Phone data costs</t>
  </si>
  <si>
    <t>This disclosure has been approved by the Board Chair</t>
  </si>
  <si>
    <t>Refund of return flight Wellington to Auckland 25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</si>
</sst>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0.00_);[Red]\(&quot;$&quot;#,##0.00\)"/>
    <numFmt numFmtId="165" formatCode="_(&quot;$&quot;* #,##0.00_);_(&quot;$&quot;* \(#,##0.00\);_(&quot;$&quot;* &quot;-&quot;??_);_(@_)"/>
    <numFmt numFmtId="166" formatCode="&quot;$&quot;#,##0.00"/>
    <numFmt numFmtId="167" formatCode="[$-1409]d\ mmmm\ yyyy;@"/>
  </numFmts>
  <fonts count="39"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EE0000"/>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23">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4659260841701"/>
      </left>
      <right style="thin">
        <color theme="0" tint="-0.249977111117893"/>
      </right>
      <top style="thin">
        <color theme="0" tint="-0.24994659260841701"/>
      </top>
      <bottom/>
      <diagonal/>
    </border>
    <border>
      <left style="thin">
        <color theme="0" tint="-0.249977111117893"/>
      </left>
      <right style="thin">
        <color theme="0" tint="-0.249977111117893"/>
      </right>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0" tint="-0.249977111117893"/>
      </bottom>
      <diagonal/>
    </border>
    <border>
      <left/>
      <right style="thin">
        <color theme="0" tint="-0.24994659260841701"/>
      </right>
      <top style="thin">
        <color theme="0" tint="-0.24994659260841701"/>
      </top>
      <bottom style="thin">
        <color theme="0" tint="-0.249977111117893"/>
      </bottom>
      <diagonal/>
    </border>
    <border>
      <left style="thin">
        <color theme="0" tint="-0.249977111117893"/>
      </left>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249977111117893"/>
      </left>
      <right/>
      <top style="thick">
        <color theme="0" tint="-0.249977111117893"/>
      </top>
      <bottom style="thin">
        <color theme="0" tint="-0.249977111117893"/>
      </bottom>
      <diagonal/>
    </border>
    <border>
      <left style="thin">
        <color theme="0" tint="-0.24994659260841701"/>
      </left>
      <right style="thin">
        <color theme="0" tint="-0.249977111117893"/>
      </right>
      <top style="thin">
        <color theme="0" tint="-0.24994659260841701"/>
      </top>
      <bottom style="thin">
        <color theme="0" tint="-0.24994659260841701"/>
      </bottom>
      <diagonal/>
    </border>
  </borders>
  <cellStyleXfs count="4">
    <xf numFmtId="0" fontId="0" fillId="0" borderId="0"/>
    <xf numFmtId="0" fontId="10" fillId="0" borderId="0" applyNumberFormat="0" applyFill="0" applyBorder="0" applyAlignment="0" applyProtection="0"/>
    <xf numFmtId="165" fontId="23" fillId="0" borderId="0" applyFont="0" applyFill="0" applyBorder="0" applyAlignment="0" applyProtection="0"/>
    <xf numFmtId="43" fontId="23" fillId="0" borderId="0" applyFont="0" applyFill="0" applyBorder="0" applyAlignment="0" applyProtection="0"/>
  </cellStyleXfs>
  <cellXfs count="181">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5"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167" fontId="15" fillId="10" borderId="3" xfId="0" applyNumberFormat="1" applyFont="1" applyFill="1" applyBorder="1" applyAlignment="1" applyProtection="1">
      <alignment horizontal="right" vertical="center"/>
      <protection locked="0"/>
    </xf>
    <xf numFmtId="0" fontId="0" fillId="10" borderId="11" xfId="0" applyFill="1" applyBorder="1" applyAlignment="1" applyProtection="1">
      <alignment vertical="center" wrapText="1"/>
      <protection locked="0"/>
    </xf>
    <xf numFmtId="0" fontId="15" fillId="10" borderId="11" xfId="0" applyFont="1" applyFill="1" applyBorder="1" applyAlignment="1" applyProtection="1">
      <alignment vertical="center"/>
      <protection locked="0"/>
    </xf>
    <xf numFmtId="0" fontId="15" fillId="10" borderId="11" xfId="0" applyFont="1" applyFill="1" applyBorder="1" applyAlignment="1" applyProtection="1">
      <alignment vertical="center" wrapText="1"/>
      <protection locked="0"/>
    </xf>
    <xf numFmtId="0" fontId="15" fillId="10" borderId="14" xfId="0"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167" fontId="15" fillId="10" borderId="17" xfId="0" applyNumberFormat="1" applyFont="1" applyFill="1" applyBorder="1" applyAlignment="1" applyProtection="1">
      <alignment vertical="center"/>
      <protection locked="0"/>
    </xf>
    <xf numFmtId="164" fontId="15" fillId="10" borderId="16" xfId="0" applyNumberFormat="1" applyFont="1" applyFill="1" applyBorder="1" applyAlignment="1" applyProtection="1">
      <alignment vertical="center" wrapText="1"/>
      <protection locked="0"/>
    </xf>
    <xf numFmtId="0" fontId="0" fillId="10" borderId="13" xfId="0" applyFill="1" applyBorder="1" applyAlignment="1" applyProtection="1">
      <alignment vertical="center" wrapText="1"/>
      <protection locked="0"/>
    </xf>
    <xf numFmtId="0" fontId="0" fillId="10" borderId="19" xfId="0" applyFill="1" applyBorder="1" applyAlignment="1" applyProtection="1">
      <alignment vertical="center" wrapText="1"/>
      <protection locked="0"/>
    </xf>
    <xf numFmtId="0" fontId="0" fillId="0" borderId="18" xfId="0" applyBorder="1" applyAlignment="1" applyProtection="1">
      <alignment wrapText="1"/>
      <protection locked="0"/>
    </xf>
    <xf numFmtId="0" fontId="0" fillId="10" borderId="20" xfId="0" applyFill="1" applyBorder="1" applyAlignment="1" applyProtection="1">
      <alignment vertical="center" wrapText="1"/>
      <protection locked="0"/>
    </xf>
    <xf numFmtId="167" fontId="38" fillId="10" borderId="3" xfId="0" applyNumberFormat="1" applyFont="1" applyFill="1" applyBorder="1" applyAlignment="1" applyProtection="1">
      <alignment vertical="center"/>
      <protection locked="0"/>
    </xf>
    <xf numFmtId="164" fontId="38" fillId="10" borderId="4" xfId="0" applyNumberFormat="1" applyFont="1" applyFill="1" applyBorder="1" applyAlignment="1" applyProtection="1">
      <alignment vertical="center" wrapText="1"/>
      <protection locked="0"/>
    </xf>
    <xf numFmtId="0" fontId="38" fillId="10" borderId="4" xfId="0" applyFont="1" applyFill="1" applyBorder="1" applyAlignment="1" applyProtection="1">
      <alignment vertical="center" wrapText="1"/>
      <protection locked="0"/>
    </xf>
    <xf numFmtId="0" fontId="15" fillId="10" borderId="22" xfId="0" applyFont="1" applyFill="1" applyBorder="1" applyAlignment="1" applyProtection="1">
      <alignment vertical="center" wrapText="1"/>
      <protection locked="0"/>
    </xf>
    <xf numFmtId="0" fontId="0" fillId="10" borderId="15" xfId="0" applyFill="1" applyBorder="1" applyAlignment="1" applyProtection="1">
      <alignment vertical="center" wrapText="1"/>
      <protection locked="0"/>
    </xf>
    <xf numFmtId="166" fontId="0" fillId="10" borderId="11" xfId="3" applyNumberFormat="1" applyFont="1" applyFill="1" applyBorder="1" applyAlignment="1" applyProtection="1">
      <alignment horizontal="right" vertical="center" wrapText="1"/>
      <protection locked="0"/>
    </xf>
    <xf numFmtId="0" fontId="38" fillId="10" borderId="22" xfId="0" applyFont="1" applyFill="1" applyBorder="1" applyAlignment="1" applyProtection="1">
      <alignment vertical="center" wrapText="1"/>
      <protection locked="0"/>
    </xf>
    <xf numFmtId="167" fontId="0" fillId="10" borderId="3" xfId="0" applyNumberFormat="1" applyFill="1" applyBorder="1" applyAlignment="1" applyProtection="1">
      <alignment vertical="center"/>
      <protection locked="0"/>
    </xf>
    <xf numFmtId="164" fontId="0" fillId="10" borderId="4" xfId="0" applyNumberFormat="1" applyFill="1" applyBorder="1" applyAlignment="1" applyProtection="1">
      <alignment vertical="center" wrapText="1"/>
      <protection locked="0"/>
    </xf>
    <xf numFmtId="0" fontId="0" fillId="10" borderId="12" xfId="0" applyFill="1" applyBorder="1" applyAlignment="1" applyProtection="1">
      <alignment vertical="center" wrapText="1"/>
      <protection locked="0"/>
    </xf>
    <xf numFmtId="0" fontId="0" fillId="10" borderId="21" xfId="0" applyFill="1" applyBorder="1" applyAlignment="1" applyProtection="1">
      <alignment vertical="center" wrapText="1"/>
      <protection locked="0"/>
    </xf>
    <xf numFmtId="167" fontId="15" fillId="10" borderId="3" xfId="0" applyNumberFormat="1" applyFont="1" applyFill="1" applyBorder="1" applyAlignment="1" applyProtection="1">
      <alignment horizontal="left" vertical="center"/>
      <protection locked="0"/>
    </xf>
    <xf numFmtId="167" fontId="15" fillId="10" borderId="3" xfId="0" applyNumberFormat="1" applyFont="1" applyFill="1" applyBorder="1" applyAlignment="1" applyProtection="1">
      <alignment horizontal="left" vertical="center" wrapText="1"/>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6" fillId="2" borderId="0" xfId="0" applyFont="1" applyFill="1" applyAlignment="1">
      <alignment horizontal="center" vertical="center"/>
    </xf>
    <xf numFmtId="0" fontId="13" fillId="10" borderId="2" xfId="0" applyFont="1" applyFill="1" applyBorder="1" applyAlignment="1" applyProtection="1">
      <alignment horizontal="left" vertical="center" wrapText="1" readingOrder="1"/>
      <protection locked="0"/>
    </xf>
    <xf numFmtId="167" fontId="13"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15" fillId="10" borderId="0" xfId="0" applyFont="1" applyFill="1" applyBorder="1" applyAlignment="1" applyProtection="1">
      <alignment vertical="center" wrapText="1"/>
      <protection locked="0"/>
    </xf>
    <xf numFmtId="0" fontId="15" fillId="10" borderId="0" xfId="0" applyFont="1" applyFill="1" applyBorder="1" applyAlignment="1" applyProtection="1">
      <alignment vertical="center"/>
      <protection locked="0"/>
    </xf>
  </cellXfs>
  <cellStyles count="4">
    <cellStyle name="Comma" xfId="3" builtinId="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zoomScale="69" zoomScaleNormal="70" workbookViewId="0">
      <selection activeCell="B14" sqref="B14"/>
    </sheetView>
  </sheetViews>
  <sheetFormatPr defaultColWidth="0" defaultRowHeight="14.25" zeroHeight="1" x14ac:dyDescent="0.2"/>
  <cols>
    <col min="1" max="1" width="219.28515625" style="41" customWidth="1"/>
    <col min="2" max="2" width="33.28515625" style="40" customWidth="1"/>
    <col min="3" max="16384" width="8.7109375" hidden="1"/>
  </cols>
  <sheetData>
    <row r="1" spans="1:2" ht="23.25" customHeight="1" x14ac:dyDescent="0.2">
      <c r="A1" s="39" t="s">
        <v>0</v>
      </c>
    </row>
    <row r="2" spans="1:2" s="130" customFormat="1" ht="23.25" customHeight="1" x14ac:dyDescent="0.2">
      <c r="A2" s="132" t="s">
        <v>1</v>
      </c>
      <c r="B2" s="129"/>
    </row>
    <row r="3" spans="1:2" ht="33" customHeight="1" x14ac:dyDescent="0.2">
      <c r="A3" s="131" t="s">
        <v>167</v>
      </c>
    </row>
    <row r="4" spans="1:2" ht="23.25" customHeight="1" x14ac:dyDescent="0.2">
      <c r="A4" s="127" t="s">
        <v>2</v>
      </c>
    </row>
    <row r="5" spans="1:2" ht="23.25" customHeight="1" x14ac:dyDescent="0.2">
      <c r="A5" s="42" t="s">
        <v>3</v>
      </c>
    </row>
    <row r="6" spans="1:2" ht="17.25" customHeight="1" x14ac:dyDescent="0.2">
      <c r="A6" s="43" t="s">
        <v>4</v>
      </c>
    </row>
    <row r="7" spans="1:2" ht="17.25" customHeight="1" x14ac:dyDescent="0.2">
      <c r="A7" s="43" t="s">
        <v>5</v>
      </c>
    </row>
    <row r="8" spans="1:2" ht="23.25" customHeight="1" x14ac:dyDescent="0.2">
      <c r="A8" s="42" t="s">
        <v>6</v>
      </c>
      <c r="B8" s="68" t="s">
        <v>7</v>
      </c>
    </row>
    <row r="9" spans="1:2" ht="17.25" customHeight="1" x14ac:dyDescent="0.2">
      <c r="A9" s="44" t="s">
        <v>8</v>
      </c>
    </row>
    <row r="10" spans="1:2" ht="17.25" customHeight="1" x14ac:dyDescent="0.2">
      <c r="A10" s="43" t="s">
        <v>9</v>
      </c>
    </row>
    <row r="11" spans="1:2" ht="17.25" customHeight="1" x14ac:dyDescent="0.2">
      <c r="A11" s="43" t="s">
        <v>10</v>
      </c>
    </row>
    <row r="12" spans="1:2" ht="17.25" customHeight="1" x14ac:dyDescent="0.2">
      <c r="A12" s="45" t="s">
        <v>11</v>
      </c>
    </row>
    <row r="13" spans="1:2" ht="17.25" customHeight="1" x14ac:dyDescent="0.2">
      <c r="A13" s="43" t="s">
        <v>12</v>
      </c>
    </row>
    <row r="14" spans="1:2" ht="23.25" customHeight="1" x14ac:dyDescent="0.2">
      <c r="A14" s="42" t="s">
        <v>13</v>
      </c>
    </row>
    <row r="15" spans="1:2" ht="17.25" customHeight="1" x14ac:dyDescent="0.2">
      <c r="A15" s="45" t="s">
        <v>14</v>
      </c>
    </row>
    <row r="16" spans="1:2" ht="17.25" customHeight="1" x14ac:dyDescent="0.2">
      <c r="A16" s="45" t="s">
        <v>15</v>
      </c>
    </row>
    <row r="17" spans="1:1" ht="17.25" customHeight="1" x14ac:dyDescent="0.2">
      <c r="A17" s="64" t="s">
        <v>16</v>
      </c>
    </row>
    <row r="18" spans="1:1" ht="23.25" customHeight="1" x14ac:dyDescent="0.2">
      <c r="A18" s="42" t="s">
        <v>17</v>
      </c>
    </row>
    <row r="19" spans="1:1" ht="17.25" customHeight="1" x14ac:dyDescent="0.2">
      <c r="A19" s="46" t="s">
        <v>18</v>
      </c>
    </row>
    <row r="20" spans="1:1" ht="23.25" customHeight="1" x14ac:dyDescent="0.2">
      <c r="A20" s="42" t="s">
        <v>19</v>
      </c>
    </row>
    <row r="21" spans="1:1" ht="17.25" customHeight="1" x14ac:dyDescent="0.2">
      <c r="A21" s="47" t="s">
        <v>20</v>
      </c>
    </row>
    <row r="22" spans="1:1" ht="32.25" customHeight="1" x14ac:dyDescent="0.2">
      <c r="A22" s="45" t="s">
        <v>21</v>
      </c>
    </row>
    <row r="23" spans="1:1" ht="17.25" customHeight="1" x14ac:dyDescent="0.2">
      <c r="A23" s="47" t="s">
        <v>22</v>
      </c>
    </row>
    <row r="24" spans="1:1" ht="32.25" customHeight="1" x14ac:dyDescent="0.2">
      <c r="A24" s="45" t="s">
        <v>23</v>
      </c>
    </row>
    <row r="25" spans="1:1" ht="17.25" customHeight="1" x14ac:dyDescent="0.2">
      <c r="A25" s="47" t="s">
        <v>24</v>
      </c>
    </row>
    <row r="26" spans="1:1" ht="17.25" customHeight="1" x14ac:dyDescent="0.2">
      <c r="A26" s="45" t="s">
        <v>25</v>
      </c>
    </row>
    <row r="27" spans="1:1" ht="17.25" customHeight="1" x14ac:dyDescent="0.2">
      <c r="A27" s="47" t="s">
        <v>26</v>
      </c>
    </row>
    <row r="28" spans="1:1" ht="32.25" customHeight="1" x14ac:dyDescent="0.2">
      <c r="A28" s="45" t="s">
        <v>27</v>
      </c>
    </row>
    <row r="29" spans="1:1" ht="32.25" customHeight="1" x14ac:dyDescent="0.2">
      <c r="A29" s="44" t="s">
        <v>28</v>
      </c>
    </row>
    <row r="30" spans="1:1" ht="17.25" customHeight="1" x14ac:dyDescent="0.2">
      <c r="A30" s="47" t="s">
        <v>29</v>
      </c>
    </row>
    <row r="31" spans="1:1" ht="32.25" customHeight="1" x14ac:dyDescent="0.2">
      <c r="A31" s="45" t="s">
        <v>30</v>
      </c>
    </row>
    <row r="32" spans="1:1" ht="32.25" customHeight="1" x14ac:dyDescent="0.2">
      <c r="A32" s="45" t="s">
        <v>31</v>
      </c>
    </row>
    <row r="33" spans="1:1" ht="32.25" customHeight="1" x14ac:dyDescent="0.2">
      <c r="A33" s="45" t="s">
        <v>32</v>
      </c>
    </row>
    <row r="34" spans="1:1" ht="22.5" customHeight="1" x14ac:dyDescent="0.2">
      <c r="A34" s="42" t="s">
        <v>33</v>
      </c>
    </row>
    <row r="35" spans="1:1" ht="17.25" customHeight="1" x14ac:dyDescent="0.2">
      <c r="A35" s="48" t="s">
        <v>166</v>
      </c>
    </row>
    <row r="36" spans="1:1" ht="17.25" customHeight="1" x14ac:dyDescent="0.2">
      <c r="A36" s="48" t="s">
        <v>34</v>
      </c>
    </row>
    <row r="37" spans="1:1" ht="17.25" customHeight="1" x14ac:dyDescent="0.2">
      <c r="A37" s="46" t="s">
        <v>35</v>
      </c>
    </row>
    <row r="38" spans="1:1" ht="32.25" customHeight="1" x14ac:dyDescent="0.2">
      <c r="A38" s="46" t="s">
        <v>36</v>
      </c>
    </row>
    <row r="39" spans="1:1" ht="32.25" customHeight="1" x14ac:dyDescent="0.2">
      <c r="A39" s="46" t="s">
        <v>37</v>
      </c>
    </row>
    <row r="40" spans="1:1" ht="17.25" customHeight="1" x14ac:dyDescent="0.2">
      <c r="A40" s="49" t="s">
        <v>38</v>
      </c>
    </row>
    <row r="41" spans="1:1" ht="32.25" customHeight="1" x14ac:dyDescent="0.2">
      <c r="A41" s="45" t="s">
        <v>39</v>
      </c>
    </row>
    <row r="42" spans="1:1" ht="32.25" customHeight="1" x14ac:dyDescent="0.2">
      <c r="A42" s="45" t="s">
        <v>40</v>
      </c>
    </row>
    <row r="43" spans="1:1" ht="32.25" customHeight="1" x14ac:dyDescent="0.2">
      <c r="A43" s="46" t="s">
        <v>41</v>
      </c>
    </row>
    <row r="44" spans="1:1" ht="17.25" customHeight="1" x14ac:dyDescent="0.2">
      <c r="A44" s="46" t="s">
        <v>42</v>
      </c>
    </row>
    <row r="45" spans="1:1" x14ac:dyDescent="0.2">
      <c r="A45" s="46" t="s">
        <v>43</v>
      </c>
    </row>
    <row r="46" spans="1:1" ht="22.5" customHeight="1" x14ac:dyDescent="0.2">
      <c r="A46" s="42" t="s">
        <v>44</v>
      </c>
    </row>
    <row r="47" spans="1:1" ht="17.25" customHeight="1" x14ac:dyDescent="0.2">
      <c r="A47" s="50" t="s">
        <v>45</v>
      </c>
    </row>
    <row r="48" spans="1:1" ht="17.25" customHeight="1" x14ac:dyDescent="0.2">
      <c r="A48" s="64" t="s">
        <v>46</v>
      </c>
    </row>
    <row r="49" spans="1:1" ht="17.25" customHeight="1" x14ac:dyDescent="0.2">
      <c r="A49" s="128"/>
    </row>
    <row r="50" spans="1:1" x14ac:dyDescent="0.2"/>
    <row r="52" spans="1:1" hidden="1" x14ac:dyDescent="0.2">
      <c r="A52" s="51"/>
    </row>
    <row r="53" spans="1:1" x14ac:dyDescent="0.2"/>
    <row r="54" spans="1:1" x14ac:dyDescent="0.2"/>
    <row r="55" spans="1:1" x14ac:dyDescent="0.2"/>
    <row r="56" spans="1:1" x14ac:dyDescent="0.2"/>
    <row r="57" spans="1:1" x14ac:dyDescent="0.2"/>
    <row r="58" spans="1:1" x14ac:dyDescent="0.2"/>
    <row r="59" spans="1:1" x14ac:dyDescent="0.2"/>
    <row r="60" spans="1:1" x14ac:dyDescent="0.2"/>
    <row r="61" spans="1:1" x14ac:dyDescent="0.2"/>
    <row r="62" spans="1:1" x14ac:dyDescent="0.2"/>
    <row r="63" spans="1:1" x14ac:dyDescent="0.2"/>
    <row r="64" spans="1:1" x14ac:dyDescent="0.2"/>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Footer>&amp;LCE Expense Disclosure Workbook 2018&amp;RWorksheet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zoomScaleNormal="100" workbookViewId="0">
      <selection activeCell="G4" sqref="G4"/>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61" t="s">
        <v>168</v>
      </c>
      <c r="B1" s="161"/>
      <c r="C1" s="161"/>
      <c r="D1" s="161"/>
      <c r="E1" s="161"/>
      <c r="F1" s="161"/>
      <c r="G1" s="17"/>
      <c r="H1" s="17"/>
      <c r="I1" s="17"/>
      <c r="J1" s="17"/>
      <c r="K1" s="17"/>
    </row>
    <row r="2" spans="1:11" ht="21" customHeight="1" x14ac:dyDescent="0.2">
      <c r="A2" s="3" t="s">
        <v>47</v>
      </c>
      <c r="B2" s="162" t="s">
        <v>169</v>
      </c>
      <c r="C2" s="162"/>
      <c r="D2" s="162"/>
      <c r="E2" s="162"/>
      <c r="F2" s="162"/>
      <c r="G2" s="17"/>
      <c r="H2" s="17"/>
      <c r="I2" s="17"/>
      <c r="J2" s="17"/>
      <c r="K2" s="17"/>
    </row>
    <row r="3" spans="1:11" ht="15.75" x14ac:dyDescent="0.2">
      <c r="A3" s="3" t="s">
        <v>48</v>
      </c>
      <c r="B3" s="162" t="s">
        <v>173</v>
      </c>
      <c r="C3" s="162"/>
      <c r="D3" s="162"/>
      <c r="E3" s="162"/>
      <c r="F3" s="162"/>
      <c r="G3" s="17"/>
      <c r="H3" s="17"/>
      <c r="I3" s="17"/>
      <c r="J3" s="17"/>
      <c r="K3" s="17"/>
    </row>
    <row r="4" spans="1:11" ht="21" customHeight="1" x14ac:dyDescent="0.2">
      <c r="A4" s="3" t="s">
        <v>49</v>
      </c>
      <c r="B4" s="163">
        <v>46062</v>
      </c>
      <c r="C4" s="163"/>
      <c r="D4" s="163"/>
      <c r="E4" s="163"/>
      <c r="F4" s="163"/>
      <c r="G4" s="17"/>
      <c r="H4" s="17"/>
      <c r="I4" s="17"/>
      <c r="J4" s="17"/>
      <c r="K4" s="17"/>
    </row>
    <row r="5" spans="1:11" ht="21" customHeight="1" x14ac:dyDescent="0.2">
      <c r="A5" s="3" t="s">
        <v>50</v>
      </c>
      <c r="B5" s="163">
        <v>46199</v>
      </c>
      <c r="C5" s="163"/>
      <c r="D5" s="163"/>
      <c r="E5" s="163"/>
      <c r="F5" s="163"/>
      <c r="G5" s="17"/>
      <c r="H5" s="17"/>
      <c r="I5" s="17"/>
      <c r="J5" s="17"/>
      <c r="K5" s="17"/>
    </row>
    <row r="6" spans="1:11" ht="21" customHeight="1" x14ac:dyDescent="0.2">
      <c r="A6" s="3" t="s">
        <v>51</v>
      </c>
      <c r="B6" s="160" t="str">
        <f>IF(AND(Travel!B7&lt;&gt;A30,Hospitality!B7&lt;&gt;A30,'All other expenses'!B7&lt;&gt;A30,'Gifts and benefits'!B7&lt;&gt;A30),A31,IF(AND(Travel!B7=A30,Hospitality!B7=A30,'All other expenses'!B7=A30,'Gifts and benefits'!B7=A30),A33,A32))</f>
        <v>Data and totals checked on all sheets</v>
      </c>
      <c r="C6" s="160"/>
      <c r="D6" s="160"/>
      <c r="E6" s="160"/>
      <c r="F6" s="160"/>
      <c r="G6" s="23"/>
      <c r="H6" s="17"/>
      <c r="I6" s="17"/>
      <c r="J6" s="17"/>
      <c r="K6" s="17"/>
    </row>
    <row r="7" spans="1:11" ht="31.5" x14ac:dyDescent="0.2">
      <c r="A7" s="3" t="s">
        <v>52</v>
      </c>
      <c r="B7" s="159" t="s">
        <v>85</v>
      </c>
      <c r="C7" s="159"/>
      <c r="D7" s="159"/>
      <c r="E7" s="159"/>
      <c r="F7" s="159"/>
      <c r="G7" s="23"/>
      <c r="H7" s="17"/>
      <c r="I7" s="17"/>
      <c r="J7" s="17"/>
      <c r="K7" s="17"/>
    </row>
    <row r="8" spans="1:11" ht="25.5" customHeight="1" x14ac:dyDescent="0.2">
      <c r="A8" s="3" t="s">
        <v>54</v>
      </c>
      <c r="B8" s="159" t="s">
        <v>190</v>
      </c>
      <c r="C8" s="159"/>
      <c r="D8" s="159"/>
      <c r="E8" s="159"/>
      <c r="F8" s="159"/>
      <c r="G8" s="23"/>
      <c r="H8" s="17"/>
      <c r="I8" s="17"/>
      <c r="J8" s="17"/>
      <c r="K8" s="17"/>
    </row>
    <row r="9" spans="1:11" ht="66.75" customHeight="1" x14ac:dyDescent="0.2">
      <c r="A9" s="158" t="s">
        <v>56</v>
      </c>
      <c r="B9" s="158"/>
      <c r="C9" s="158"/>
      <c r="D9" s="158"/>
      <c r="E9" s="158"/>
      <c r="F9" s="158"/>
      <c r="G9" s="23"/>
      <c r="H9" s="17"/>
      <c r="I9" s="17"/>
      <c r="J9" s="17"/>
      <c r="K9" s="17"/>
    </row>
    <row r="10" spans="1:11" s="92" customFormat="1" ht="36" customHeight="1" x14ac:dyDescent="0.2">
      <c r="A10" s="86" t="s">
        <v>57</v>
      </c>
      <c r="B10" s="87" t="s">
        <v>58</v>
      </c>
      <c r="C10" s="87" t="s">
        <v>59</v>
      </c>
      <c r="D10" s="88"/>
      <c r="E10" s="89" t="s">
        <v>29</v>
      </c>
      <c r="F10" s="90" t="s">
        <v>60</v>
      </c>
      <c r="G10" s="91"/>
      <c r="H10" s="91"/>
      <c r="I10" s="91"/>
      <c r="J10" s="91"/>
      <c r="K10" s="91"/>
    </row>
    <row r="11" spans="1:11" ht="27.75" customHeight="1" x14ac:dyDescent="0.2">
      <c r="A11" s="8" t="s">
        <v>61</v>
      </c>
      <c r="B11" s="58">
        <f>B15+B16+B17</f>
        <v>51.919999999999931</v>
      </c>
      <c r="C11" s="65" t="str">
        <f>IF(Travel!B6="",A34,Travel!B6)</f>
        <v>Figures exclude GST</v>
      </c>
      <c r="D11" s="6"/>
      <c r="E11" s="8" t="s">
        <v>62</v>
      </c>
      <c r="F11" s="33">
        <f>'Gifts and benefits'!C25</f>
        <v>0</v>
      </c>
      <c r="G11" s="29"/>
      <c r="H11" s="29"/>
      <c r="I11" s="29"/>
      <c r="J11" s="29"/>
      <c r="K11" s="29"/>
    </row>
    <row r="12" spans="1:11" ht="27.75" customHeight="1" x14ac:dyDescent="0.2">
      <c r="A12" s="8" t="s">
        <v>24</v>
      </c>
      <c r="B12" s="58">
        <f>Hospitality!B25</f>
        <v>44.96</v>
      </c>
      <c r="C12" s="65" t="str">
        <f>IF(Hospitality!B6="",A34,Hospitality!B6)</f>
        <v>Figures exclude GST</v>
      </c>
      <c r="D12" s="6"/>
      <c r="E12" s="8" t="s">
        <v>63</v>
      </c>
      <c r="F12" s="33">
        <f>'Gifts and benefits'!C26</f>
        <v>0</v>
      </c>
      <c r="G12" s="29"/>
      <c r="H12" s="29"/>
      <c r="I12" s="29"/>
      <c r="J12" s="29"/>
      <c r="K12" s="29"/>
    </row>
    <row r="13" spans="1:11" ht="27.75" customHeight="1" x14ac:dyDescent="0.2">
      <c r="A13" s="8" t="s">
        <v>64</v>
      </c>
      <c r="B13" s="58">
        <f>'All other expenses'!B32</f>
        <v>192.5</v>
      </c>
      <c r="C13" s="65" t="str">
        <f>IF('All other expenses'!B6="",A34,'All other expenses'!B6)</f>
        <v>Figures exclude GST</v>
      </c>
      <c r="D13" s="6"/>
      <c r="E13" s="8" t="s">
        <v>65</v>
      </c>
      <c r="F13" s="33">
        <f>'Gifts and benefits'!C27</f>
        <v>0</v>
      </c>
      <c r="G13" s="17"/>
      <c r="H13" s="17"/>
      <c r="I13" s="17"/>
      <c r="J13" s="17"/>
      <c r="K13" s="17"/>
    </row>
    <row r="14" spans="1:11" ht="12.75" customHeight="1" x14ac:dyDescent="0.2">
      <c r="A14" s="7"/>
      <c r="B14" s="59"/>
      <c r="C14" s="66"/>
      <c r="D14" s="34"/>
      <c r="E14" s="6"/>
      <c r="F14" s="35"/>
      <c r="G14" s="17"/>
      <c r="H14" s="17"/>
      <c r="I14" s="17"/>
      <c r="J14" s="17"/>
      <c r="K14" s="17"/>
    </row>
    <row r="15" spans="1:11" ht="27.75" customHeight="1" x14ac:dyDescent="0.2">
      <c r="A15" s="9" t="s">
        <v>66</v>
      </c>
      <c r="B15" s="60">
        <f>Travel!B23</f>
        <v>0</v>
      </c>
      <c r="C15" s="67" t="str">
        <f>C11</f>
        <v>Figures exclude GST</v>
      </c>
      <c r="D15" s="6"/>
      <c r="E15" s="6"/>
      <c r="F15" s="35"/>
      <c r="G15" s="17"/>
      <c r="H15" s="17"/>
      <c r="I15" s="17"/>
      <c r="J15" s="17"/>
      <c r="K15" s="17"/>
    </row>
    <row r="16" spans="1:11" ht="27.75" customHeight="1" x14ac:dyDescent="0.2">
      <c r="A16" s="9" t="s">
        <v>67</v>
      </c>
      <c r="B16" s="60">
        <f>Travel!B39</f>
        <v>46.699999999999932</v>
      </c>
      <c r="C16" s="67" t="str">
        <f>C11</f>
        <v>Figures exclude GST</v>
      </c>
      <c r="D16" s="36"/>
      <c r="E16" s="6"/>
      <c r="F16" s="37"/>
      <c r="G16" s="17"/>
      <c r="H16" s="17"/>
      <c r="I16" s="17"/>
      <c r="J16" s="17"/>
      <c r="K16" s="17"/>
    </row>
    <row r="17" spans="1:11" ht="27.75" customHeight="1" x14ac:dyDescent="0.2">
      <c r="A17" s="9" t="s">
        <v>68</v>
      </c>
      <c r="B17" s="60">
        <f>Travel!B53</f>
        <v>5.22</v>
      </c>
      <c r="C17" s="67" t="str">
        <f>C11</f>
        <v>Figures exclude GST</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69</v>
      </c>
      <c r="B19" s="19"/>
      <c r="C19" s="17"/>
      <c r="D19" s="17"/>
      <c r="E19" s="17"/>
      <c r="F19" s="17"/>
      <c r="G19" s="17"/>
      <c r="H19" s="17"/>
      <c r="I19" s="17"/>
      <c r="J19" s="17"/>
      <c r="K19" s="17"/>
    </row>
    <row r="20" spans="1:11" x14ac:dyDescent="0.2">
      <c r="A20" s="20" t="s">
        <v>70</v>
      </c>
      <c r="D20" s="17"/>
      <c r="E20" s="17"/>
      <c r="F20" s="17"/>
      <c r="G20" s="17"/>
      <c r="H20" s="17"/>
      <c r="I20" s="17"/>
      <c r="J20" s="17"/>
      <c r="K20" s="17"/>
    </row>
    <row r="21" spans="1:11" ht="12.6" customHeight="1" x14ac:dyDescent="0.2">
      <c r="A21" s="20" t="s">
        <v>71</v>
      </c>
      <c r="D21" s="17"/>
      <c r="E21" s="17"/>
      <c r="F21" s="17"/>
      <c r="G21" s="17"/>
      <c r="H21" s="17"/>
      <c r="I21" s="17"/>
      <c r="J21" s="17"/>
      <c r="K21" s="17"/>
    </row>
    <row r="22" spans="1:11" ht="12.6" customHeight="1" x14ac:dyDescent="0.2">
      <c r="A22" s="20" t="s">
        <v>72</v>
      </c>
      <c r="D22" s="17"/>
      <c r="E22" s="17"/>
      <c r="F22" s="17"/>
      <c r="G22" s="17"/>
      <c r="H22" s="17"/>
      <c r="I22" s="17"/>
      <c r="J22" s="17"/>
      <c r="K22" s="17"/>
    </row>
    <row r="23" spans="1:11" ht="12.6" customHeight="1" x14ac:dyDescent="0.2">
      <c r="A23" s="20" t="s">
        <v>73</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74</v>
      </c>
      <c r="B25" s="13"/>
      <c r="C25" s="13"/>
      <c r="D25" s="13"/>
      <c r="E25" s="13"/>
      <c r="F25" s="13"/>
      <c r="G25" s="17"/>
      <c r="H25" s="17"/>
      <c r="I25" s="17"/>
      <c r="J25" s="17"/>
      <c r="K25" s="17"/>
    </row>
    <row r="26" spans="1:11" ht="12.75" hidden="1" customHeight="1" x14ac:dyDescent="0.2">
      <c r="A26" s="11" t="s">
        <v>75</v>
      </c>
      <c r="B26" s="4"/>
      <c r="C26" s="4"/>
      <c r="D26" s="11"/>
      <c r="E26" s="11"/>
      <c r="F26" s="11"/>
      <c r="G26" s="17"/>
      <c r="H26" s="17"/>
      <c r="I26" s="17"/>
      <c r="J26" s="17"/>
      <c r="K26" s="17"/>
    </row>
    <row r="27" spans="1:11" hidden="1" x14ac:dyDescent="0.2">
      <c r="A27" s="10" t="s">
        <v>76</v>
      </c>
      <c r="B27" s="10"/>
      <c r="C27" s="10"/>
      <c r="D27" s="10"/>
      <c r="E27" s="10"/>
      <c r="F27" s="10"/>
      <c r="G27" s="17"/>
      <c r="H27" s="17"/>
      <c r="I27" s="17"/>
      <c r="J27" s="17"/>
      <c r="K27" s="17"/>
    </row>
    <row r="28" spans="1:11" hidden="1" x14ac:dyDescent="0.2">
      <c r="A28" s="10" t="s">
        <v>77</v>
      </c>
      <c r="B28" s="10"/>
      <c r="C28" s="10"/>
      <c r="D28" s="10"/>
      <c r="E28" s="10"/>
      <c r="F28" s="10"/>
      <c r="G28" s="17"/>
      <c r="H28" s="17"/>
      <c r="I28" s="17"/>
      <c r="J28" s="17"/>
      <c r="K28" s="17"/>
    </row>
    <row r="29" spans="1:11" hidden="1" x14ac:dyDescent="0.2">
      <c r="A29" s="11" t="s">
        <v>78</v>
      </c>
      <c r="B29" s="11"/>
      <c r="C29" s="11"/>
      <c r="D29" s="11"/>
      <c r="E29" s="11"/>
      <c r="F29" s="11"/>
      <c r="G29" s="17"/>
      <c r="H29" s="17"/>
      <c r="I29" s="17"/>
      <c r="J29" s="17"/>
      <c r="K29" s="17"/>
    </row>
    <row r="30" spans="1:11" hidden="1" x14ac:dyDescent="0.2">
      <c r="A30" s="11" t="s">
        <v>79</v>
      </c>
      <c r="B30" s="11"/>
      <c r="C30" s="11"/>
      <c r="D30" s="11"/>
      <c r="E30" s="11"/>
      <c r="F30" s="11"/>
      <c r="G30" s="17"/>
      <c r="H30" s="17"/>
      <c r="I30" s="17"/>
      <c r="J30" s="17"/>
      <c r="K30" s="17"/>
    </row>
    <row r="31" spans="1:11" hidden="1" x14ac:dyDescent="0.2">
      <c r="A31" s="10" t="s">
        <v>80</v>
      </c>
      <c r="B31" s="10"/>
      <c r="C31" s="10"/>
      <c r="D31" s="10"/>
      <c r="E31" s="10"/>
      <c r="F31" s="10"/>
      <c r="G31" s="17"/>
      <c r="H31" s="17"/>
      <c r="I31" s="17"/>
      <c r="J31" s="17"/>
      <c r="K31" s="17"/>
    </row>
    <row r="32" spans="1:11" hidden="1" x14ac:dyDescent="0.2">
      <c r="A32" s="10" t="s">
        <v>81</v>
      </c>
      <c r="B32" s="10"/>
      <c r="C32" s="10"/>
      <c r="D32" s="10"/>
      <c r="E32" s="10"/>
      <c r="F32" s="10"/>
      <c r="G32" s="17"/>
      <c r="H32" s="17"/>
      <c r="I32" s="17"/>
      <c r="J32" s="17"/>
      <c r="K32" s="17"/>
    </row>
    <row r="33" spans="1:11" hidden="1" x14ac:dyDescent="0.2">
      <c r="A33" s="10" t="s">
        <v>82</v>
      </c>
      <c r="B33" s="10"/>
      <c r="C33" s="10"/>
      <c r="D33" s="10"/>
      <c r="E33" s="10"/>
      <c r="F33" s="10"/>
      <c r="G33" s="17"/>
      <c r="H33" s="17"/>
      <c r="I33" s="17"/>
      <c r="J33" s="17"/>
      <c r="K33" s="17"/>
    </row>
    <row r="34" spans="1:11" hidden="1" x14ac:dyDescent="0.2">
      <c r="A34" s="11" t="s">
        <v>83</v>
      </c>
      <c r="B34" s="11"/>
      <c r="C34" s="11"/>
      <c r="D34" s="11"/>
      <c r="E34" s="11"/>
      <c r="F34" s="11"/>
      <c r="G34" s="17"/>
      <c r="H34" s="17"/>
      <c r="I34" s="17"/>
      <c r="J34" s="17"/>
      <c r="K34" s="17"/>
    </row>
    <row r="35" spans="1:11" hidden="1" x14ac:dyDescent="0.2">
      <c r="A35" s="11" t="s">
        <v>84</v>
      </c>
      <c r="B35" s="11"/>
      <c r="C35" s="11"/>
      <c r="D35" s="11"/>
      <c r="E35" s="11"/>
      <c r="F35" s="11"/>
      <c r="G35" s="17"/>
      <c r="H35" s="17"/>
      <c r="I35" s="17"/>
      <c r="J35" s="17"/>
      <c r="K35" s="17"/>
    </row>
    <row r="36" spans="1:11" hidden="1" x14ac:dyDescent="0.2">
      <c r="A36" s="10" t="s">
        <v>53</v>
      </c>
      <c r="B36" s="62"/>
      <c r="C36" s="62"/>
      <c r="D36" s="62"/>
      <c r="E36" s="62"/>
      <c r="F36" s="62"/>
      <c r="G36" s="17"/>
      <c r="H36" s="17"/>
      <c r="I36" s="17"/>
      <c r="J36" s="17"/>
      <c r="K36" s="17"/>
    </row>
    <row r="37" spans="1:11" hidden="1" x14ac:dyDescent="0.2">
      <c r="A37" s="10" t="s">
        <v>85</v>
      </c>
      <c r="B37" s="62"/>
      <c r="C37" s="62"/>
      <c r="D37" s="62"/>
      <c r="E37" s="62"/>
      <c r="F37" s="62"/>
      <c r="G37" s="17"/>
      <c r="H37" s="17"/>
      <c r="I37" s="17"/>
      <c r="J37" s="17"/>
      <c r="K37" s="17"/>
    </row>
    <row r="38" spans="1:11" hidden="1" x14ac:dyDescent="0.2">
      <c r="A38" s="10" t="s">
        <v>55</v>
      </c>
      <c r="B38" s="62"/>
      <c r="C38" s="62"/>
      <c r="D38" s="62"/>
      <c r="E38" s="62"/>
      <c r="F38" s="62"/>
      <c r="G38" s="17"/>
      <c r="H38" s="17"/>
      <c r="I38" s="17"/>
      <c r="J38" s="17"/>
      <c r="K38" s="17"/>
    </row>
    <row r="39" spans="1:11" hidden="1" x14ac:dyDescent="0.2">
      <c r="A39" s="11" t="s">
        <v>86</v>
      </c>
      <c r="B39" s="4"/>
      <c r="C39" s="4"/>
      <c r="D39" s="4"/>
      <c r="E39" s="4"/>
      <c r="F39" s="4"/>
      <c r="G39" s="17"/>
      <c r="H39" s="17"/>
      <c r="I39" s="17"/>
      <c r="J39" s="17"/>
      <c r="K39" s="17"/>
    </row>
    <row r="40" spans="1:11" hidden="1" x14ac:dyDescent="0.2">
      <c r="A40" s="4" t="s">
        <v>87</v>
      </c>
      <c r="B40" s="4"/>
      <c r="C40" s="4"/>
      <c r="D40" s="4"/>
      <c r="E40" s="4"/>
      <c r="F40" s="4"/>
      <c r="G40" s="17"/>
      <c r="H40" s="17"/>
      <c r="I40" s="17"/>
      <c r="J40" s="17"/>
      <c r="K40" s="17"/>
    </row>
    <row r="41" spans="1:11" hidden="1" x14ac:dyDescent="0.2">
      <c r="A41" s="4" t="s">
        <v>88</v>
      </c>
      <c r="B41" s="4"/>
      <c r="C41" s="4"/>
      <c r="D41" s="4"/>
      <c r="E41" s="4"/>
      <c r="F41" s="4"/>
      <c r="G41" s="17"/>
      <c r="H41" s="17"/>
      <c r="I41" s="17"/>
      <c r="J41" s="17"/>
      <c r="K41" s="17"/>
    </row>
    <row r="42" spans="1:11" hidden="1" x14ac:dyDescent="0.2">
      <c r="A42" s="4" t="s">
        <v>89</v>
      </c>
      <c r="B42" s="4"/>
      <c r="C42" s="4"/>
      <c r="D42" s="4"/>
      <c r="E42" s="4"/>
      <c r="F42" s="4"/>
      <c r="G42" s="17"/>
      <c r="H42" s="17"/>
      <c r="I42" s="17"/>
      <c r="J42" s="17"/>
      <c r="K42" s="17"/>
    </row>
    <row r="43" spans="1:11" hidden="1" x14ac:dyDescent="0.2">
      <c r="A43" s="4" t="s">
        <v>90</v>
      </c>
      <c r="B43" s="4"/>
      <c r="C43" s="4"/>
      <c r="D43" s="4"/>
      <c r="E43" s="4"/>
      <c r="F43" s="4"/>
      <c r="G43" s="17"/>
      <c r="H43" s="17"/>
      <c r="I43" s="17"/>
      <c r="J43" s="17"/>
      <c r="K43" s="17"/>
    </row>
    <row r="44" spans="1:11" hidden="1" x14ac:dyDescent="0.2">
      <c r="A44" s="4" t="s">
        <v>91</v>
      </c>
      <c r="B44" s="4"/>
      <c r="C44" s="4"/>
      <c r="D44" s="4"/>
      <c r="E44" s="4"/>
      <c r="F44" s="4"/>
      <c r="G44" s="17"/>
      <c r="H44" s="17"/>
      <c r="I44" s="17"/>
      <c r="J44" s="17"/>
      <c r="K44" s="17"/>
    </row>
    <row r="45" spans="1:11" hidden="1" x14ac:dyDescent="0.2">
      <c r="A45" s="63" t="s">
        <v>92</v>
      </c>
      <c r="B45" s="62"/>
      <c r="C45" s="62"/>
      <c r="D45" s="62"/>
      <c r="E45" s="62"/>
      <c r="F45" s="62"/>
      <c r="G45" s="17"/>
      <c r="H45" s="17"/>
      <c r="I45" s="17"/>
      <c r="J45" s="17"/>
      <c r="K45" s="17"/>
    </row>
    <row r="46" spans="1:11" hidden="1" x14ac:dyDescent="0.2">
      <c r="A46" s="62" t="s">
        <v>93</v>
      </c>
      <c r="B46" s="62"/>
      <c r="C46" s="62"/>
      <c r="D46" s="62"/>
      <c r="E46" s="62"/>
      <c r="F46" s="62"/>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80" t="s">
        <v>94</v>
      </c>
      <c r="B48" s="62"/>
      <c r="C48" s="62"/>
      <c r="D48" s="62"/>
      <c r="E48" s="62"/>
      <c r="F48" s="62"/>
      <c r="G48" s="17"/>
      <c r="H48" s="17"/>
      <c r="I48" s="17"/>
      <c r="J48" s="17"/>
      <c r="K48" s="17"/>
    </row>
    <row r="49" spans="1:11" ht="25.5" hidden="1" x14ac:dyDescent="0.2">
      <c r="A49" s="80" t="s">
        <v>95</v>
      </c>
      <c r="B49" s="62"/>
      <c r="C49" s="62"/>
      <c r="D49" s="62"/>
      <c r="E49" s="62"/>
      <c r="F49" s="62"/>
      <c r="G49" s="17"/>
      <c r="H49" s="17"/>
      <c r="I49" s="17"/>
      <c r="J49" s="17"/>
      <c r="K49" s="17"/>
    </row>
    <row r="50" spans="1:11" ht="25.5" hidden="1" x14ac:dyDescent="0.2">
      <c r="A50" s="81" t="s">
        <v>96</v>
      </c>
      <c r="B50" s="4"/>
      <c r="C50" s="4"/>
      <c r="D50" s="4"/>
      <c r="E50" s="4"/>
      <c r="F50" s="4"/>
      <c r="G50" s="17"/>
      <c r="H50" s="17"/>
      <c r="I50" s="17"/>
      <c r="J50" s="17"/>
      <c r="K50" s="17"/>
    </row>
    <row r="51" spans="1:11" ht="25.5" hidden="1" x14ac:dyDescent="0.2">
      <c r="A51" s="81" t="s">
        <v>97</v>
      </c>
      <c r="B51" s="4"/>
      <c r="C51" s="4"/>
      <c r="D51" s="4"/>
      <c r="E51" s="4"/>
      <c r="F51" s="4"/>
      <c r="G51" s="17"/>
      <c r="H51" s="17"/>
      <c r="I51" s="17"/>
      <c r="J51" s="17"/>
      <c r="K51" s="17"/>
    </row>
    <row r="52" spans="1:11" ht="38.25" hidden="1" x14ac:dyDescent="0.2">
      <c r="A52" s="81" t="s">
        <v>98</v>
      </c>
      <c r="B52" s="73"/>
      <c r="C52" s="73"/>
      <c r="D52" s="73"/>
      <c r="E52" s="11"/>
      <c r="F52" s="11"/>
      <c r="G52" s="17"/>
      <c r="H52" s="17"/>
      <c r="I52" s="17"/>
      <c r="J52" s="17"/>
      <c r="K52" s="17"/>
    </row>
    <row r="53" spans="1:11" hidden="1" x14ac:dyDescent="0.2">
      <c r="A53" s="78" t="s">
        <v>99</v>
      </c>
      <c r="B53" s="72"/>
      <c r="C53" s="72"/>
      <c r="D53" s="72"/>
      <c r="E53" s="10"/>
      <c r="F53" s="10" t="b">
        <v>1</v>
      </c>
      <c r="G53" s="17"/>
      <c r="H53" s="17"/>
      <c r="I53" s="17"/>
      <c r="J53" s="17"/>
      <c r="K53" s="17"/>
    </row>
    <row r="54" spans="1:11" hidden="1" x14ac:dyDescent="0.2">
      <c r="A54" s="79" t="s">
        <v>100</v>
      </c>
      <c r="B54" s="78"/>
      <c r="C54" s="78"/>
      <c r="D54" s="78"/>
      <c r="E54" s="10"/>
      <c r="F54" s="10" t="b">
        <v>0</v>
      </c>
      <c r="G54" s="17"/>
      <c r="H54" s="17"/>
      <c r="I54" s="17"/>
      <c r="J54" s="17"/>
      <c r="K54" s="17"/>
    </row>
    <row r="55" spans="1:11" hidden="1" x14ac:dyDescent="0.2">
      <c r="A55" s="82"/>
      <c r="B55" s="74">
        <f>COUNT(Travel!B12:B22)</f>
        <v>0</v>
      </c>
      <c r="C55" s="74"/>
      <c r="D55" s="74">
        <f>COUNTIF(Travel!D12:D22,"*")</f>
        <v>0</v>
      </c>
      <c r="E55" s="75"/>
      <c r="F55" s="75" t="b">
        <f>MIN(B55,D55)=MAX(B55,D55)</f>
        <v>1</v>
      </c>
      <c r="G55" s="17"/>
      <c r="H55" s="17"/>
      <c r="I55" s="17"/>
      <c r="J55" s="17"/>
      <c r="K55" s="17"/>
    </row>
    <row r="56" spans="1:11" hidden="1" x14ac:dyDescent="0.2">
      <c r="A56" s="82" t="s">
        <v>101</v>
      </c>
      <c r="B56" s="74">
        <f>COUNT(Travel!B27:B38)</f>
        <v>6</v>
      </c>
      <c r="C56" s="74"/>
      <c r="D56" s="74">
        <f>COUNTIF(Travel!D27:D38,"*")</f>
        <v>6</v>
      </c>
      <c r="E56" s="75"/>
      <c r="F56" s="75" t="b">
        <f>MIN(B56,D56)=MAX(B56,D56)</f>
        <v>1</v>
      </c>
    </row>
    <row r="57" spans="1:11" hidden="1" x14ac:dyDescent="0.2">
      <c r="A57" s="83"/>
      <c r="B57" s="74">
        <f>COUNT(Travel!B43:B52)</f>
        <v>1</v>
      </c>
      <c r="C57" s="74"/>
      <c r="D57" s="74">
        <f>COUNTIF(Travel!D43:D52,"*")</f>
        <v>1</v>
      </c>
      <c r="E57" s="75"/>
      <c r="F57" s="75" t="b">
        <f>MIN(B57,D57)=MAX(B57,D57)</f>
        <v>1</v>
      </c>
    </row>
    <row r="58" spans="1:11" hidden="1" x14ac:dyDescent="0.2">
      <c r="A58" s="84" t="s">
        <v>102</v>
      </c>
      <c r="B58" s="76">
        <f>COUNT(Hospitality!B11:B24)</f>
        <v>1</v>
      </c>
      <c r="C58" s="76"/>
      <c r="D58" s="76">
        <f>COUNTIF(Hospitality!D11:D24,"*")</f>
        <v>1</v>
      </c>
      <c r="E58" s="77"/>
      <c r="F58" s="77" t="b">
        <f>MIN(B58,D58)=MAX(B58,D58)</f>
        <v>1</v>
      </c>
    </row>
    <row r="59" spans="1:11" hidden="1" x14ac:dyDescent="0.2">
      <c r="A59" s="85" t="s">
        <v>103</v>
      </c>
      <c r="B59" s="75">
        <f>COUNT('All other expenses'!B11:B31)</f>
        <v>1</v>
      </c>
      <c r="C59" s="75"/>
      <c r="D59" s="75">
        <f>COUNTIF('All other expenses'!D11:D31,"*")</f>
        <v>1</v>
      </c>
      <c r="E59" s="75"/>
      <c r="F59" s="75" t="b">
        <f>MIN(B59,D59)=MAX(B59,D59)</f>
        <v>1</v>
      </c>
    </row>
    <row r="60" spans="1:11" hidden="1" x14ac:dyDescent="0.2">
      <c r="A60" s="84" t="s">
        <v>104</v>
      </c>
      <c r="B60" s="76">
        <f>COUNTIF('Gifts and benefits'!B11:B24,"*")</f>
        <v>1</v>
      </c>
      <c r="C60" s="76">
        <f>COUNTIF('Gifts and benefits'!C11:C24,"*")</f>
        <v>0</v>
      </c>
      <c r="D60" s="76"/>
      <c r="E60" s="76">
        <f>COUNTA('Gifts and benefits'!E11:E24)</f>
        <v>0</v>
      </c>
      <c r="F60" s="77" t="b">
        <f>MIN(B60,C60,E60)=MAX(B60,C60,E60)</f>
        <v>0</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85"/>
  <sheetViews>
    <sheetView tabSelected="1" topLeftCell="A37" zoomScaleNormal="100" workbookViewId="0">
      <selection activeCell="B38" sqref="B38"/>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66" t="s">
        <v>105</v>
      </c>
      <c r="B1" s="166"/>
      <c r="C1" s="166"/>
      <c r="D1" s="166"/>
      <c r="E1" s="166"/>
      <c r="F1" s="17"/>
    </row>
    <row r="2" spans="1:6" ht="21" customHeight="1" x14ac:dyDescent="0.2">
      <c r="A2" s="3" t="s">
        <v>106</v>
      </c>
      <c r="B2" s="164" t="str">
        <f>'Summary and sign-off'!B2:F2</f>
        <v>Education New Zealand</v>
      </c>
      <c r="C2" s="164"/>
      <c r="D2" s="164"/>
      <c r="E2" s="164"/>
      <c r="F2" s="17"/>
    </row>
    <row r="3" spans="1:6" ht="31.5" x14ac:dyDescent="0.2">
      <c r="A3" s="3" t="s">
        <v>107</v>
      </c>
      <c r="B3" s="164" t="str">
        <f>'Summary and sign-off'!B3:F3</f>
        <v>Acting Chief Executive</v>
      </c>
      <c r="C3" s="164"/>
      <c r="D3" s="164"/>
      <c r="E3" s="164"/>
      <c r="F3" s="17"/>
    </row>
    <row r="4" spans="1:6" ht="21" customHeight="1" x14ac:dyDescent="0.2">
      <c r="A4" s="3" t="s">
        <v>108</v>
      </c>
      <c r="B4" s="164">
        <f>'Summary and sign-off'!B4:F4</f>
        <v>46062</v>
      </c>
      <c r="C4" s="164"/>
      <c r="D4" s="164"/>
      <c r="E4" s="164"/>
      <c r="F4" s="17"/>
    </row>
    <row r="5" spans="1:6" ht="21" customHeight="1" x14ac:dyDescent="0.2">
      <c r="A5" s="3" t="s">
        <v>109</v>
      </c>
      <c r="B5" s="164">
        <f>'Summary and sign-off'!B5:F5</f>
        <v>46199</v>
      </c>
      <c r="C5" s="164"/>
      <c r="D5" s="164"/>
      <c r="E5" s="164"/>
      <c r="F5" s="17"/>
    </row>
    <row r="6" spans="1:6" ht="21" customHeight="1" x14ac:dyDescent="0.2">
      <c r="A6" s="3" t="s">
        <v>110</v>
      </c>
      <c r="B6" s="159" t="s">
        <v>77</v>
      </c>
      <c r="C6" s="159"/>
      <c r="D6" s="159"/>
      <c r="E6" s="159"/>
      <c r="F6" s="17"/>
    </row>
    <row r="7" spans="1:6" ht="21" customHeight="1" x14ac:dyDescent="0.2">
      <c r="A7" s="3" t="s">
        <v>51</v>
      </c>
      <c r="B7" s="159" t="s">
        <v>79</v>
      </c>
      <c r="C7" s="159"/>
      <c r="D7" s="159"/>
      <c r="E7" s="159"/>
      <c r="F7" s="17"/>
    </row>
    <row r="8" spans="1:6" ht="36" customHeight="1" x14ac:dyDescent="0.2">
      <c r="A8" s="168" t="s">
        <v>111</v>
      </c>
      <c r="B8" s="169"/>
      <c r="C8" s="169"/>
      <c r="D8" s="169"/>
      <c r="E8" s="169"/>
      <c r="F8" s="19"/>
    </row>
    <row r="9" spans="1:6" ht="36" customHeight="1" x14ac:dyDescent="0.2">
      <c r="A9" s="170" t="s">
        <v>112</v>
      </c>
      <c r="B9" s="171"/>
      <c r="C9" s="171"/>
      <c r="D9" s="171"/>
      <c r="E9" s="171"/>
      <c r="F9" s="19"/>
    </row>
    <row r="10" spans="1:6" ht="24.75" customHeight="1" x14ac:dyDescent="0.2">
      <c r="A10" s="167" t="s">
        <v>113</v>
      </c>
      <c r="B10" s="172"/>
      <c r="C10" s="167"/>
      <c r="D10" s="167"/>
      <c r="E10" s="167"/>
      <c r="F10" s="29"/>
    </row>
    <row r="11" spans="1:6" ht="28.5" customHeight="1" x14ac:dyDescent="0.2">
      <c r="A11" s="24" t="s">
        <v>114</v>
      </c>
      <c r="B11" s="24" t="s">
        <v>115</v>
      </c>
      <c r="C11" s="24" t="s">
        <v>116</v>
      </c>
      <c r="D11" s="24" t="s">
        <v>117</v>
      </c>
      <c r="E11" s="24" t="s">
        <v>118</v>
      </c>
      <c r="F11" s="30"/>
    </row>
    <row r="12" spans="1:6" s="2" customFormat="1" x14ac:dyDescent="0.2">
      <c r="A12" s="152"/>
      <c r="B12" s="153"/>
      <c r="C12" s="147"/>
      <c r="D12" s="134"/>
      <c r="E12" s="142"/>
      <c r="F12" s="143"/>
    </row>
    <row r="13" spans="1:6" s="2" customFormat="1" x14ac:dyDescent="0.2">
      <c r="A13" s="115"/>
      <c r="B13" s="116"/>
      <c r="C13" s="117"/>
      <c r="D13" s="134"/>
      <c r="E13" s="142"/>
      <c r="F13" s="143"/>
    </row>
    <row r="14" spans="1:6" s="2" customFormat="1" x14ac:dyDescent="0.2">
      <c r="A14" s="115"/>
      <c r="B14" s="116"/>
      <c r="C14" s="117"/>
      <c r="D14" s="134"/>
      <c r="E14" s="142"/>
      <c r="F14" s="143"/>
    </row>
    <row r="15" spans="1:6" s="2" customFormat="1" x14ac:dyDescent="0.2">
      <c r="A15" s="139"/>
      <c r="B15" s="140"/>
      <c r="C15" s="137"/>
      <c r="D15" s="141"/>
      <c r="E15" s="144"/>
      <c r="F15" s="143"/>
    </row>
    <row r="16" spans="1:6" s="2" customFormat="1" x14ac:dyDescent="0.2">
      <c r="A16" s="115"/>
      <c r="B16" s="150"/>
      <c r="C16" s="117"/>
      <c r="D16" s="134"/>
      <c r="E16" s="134"/>
      <c r="F16" s="1"/>
    </row>
    <row r="17" spans="1:6" s="2" customFormat="1" x14ac:dyDescent="0.2">
      <c r="A17" s="145"/>
      <c r="B17" s="146"/>
      <c r="C17" s="147"/>
      <c r="D17" s="147"/>
      <c r="E17" s="151"/>
      <c r="F17" s="1"/>
    </row>
    <row r="18" spans="1:6" s="2" customFormat="1" x14ac:dyDescent="0.2">
      <c r="A18" s="115"/>
      <c r="B18" s="116"/>
      <c r="C18" s="117"/>
      <c r="D18" s="117"/>
      <c r="E18" s="148"/>
      <c r="F18" s="1"/>
    </row>
    <row r="19" spans="1:6" s="2" customFormat="1" ht="12.75" customHeight="1" x14ac:dyDescent="0.2">
      <c r="A19" s="115"/>
      <c r="B19" s="116"/>
      <c r="C19" s="117"/>
      <c r="D19" s="117"/>
      <c r="E19" s="148"/>
      <c r="F19" s="1"/>
    </row>
    <row r="20" spans="1:6" s="2" customFormat="1" x14ac:dyDescent="0.2">
      <c r="A20" s="119"/>
      <c r="B20" s="116"/>
      <c r="C20" s="117"/>
      <c r="D20" s="117"/>
      <c r="E20" s="148"/>
      <c r="F20" s="1"/>
    </row>
    <row r="21" spans="1:6" s="2" customFormat="1" x14ac:dyDescent="0.2">
      <c r="A21" s="119"/>
      <c r="B21" s="116"/>
      <c r="C21" s="117"/>
      <c r="D21" s="117"/>
      <c r="E21" s="148"/>
      <c r="F21" s="1"/>
    </row>
    <row r="22" spans="1:6" s="2" customFormat="1" x14ac:dyDescent="0.2">
      <c r="A22" s="102"/>
      <c r="B22" s="103"/>
      <c r="C22" s="104"/>
      <c r="D22" s="104"/>
      <c r="E22" s="105"/>
      <c r="F22" s="1" t="s">
        <v>178</v>
      </c>
    </row>
    <row r="23" spans="1:6" ht="19.5" customHeight="1" x14ac:dyDescent="0.2">
      <c r="A23" s="70" t="s">
        <v>119</v>
      </c>
      <c r="B23" s="71">
        <f>SUM(B12:B22)</f>
        <v>0</v>
      </c>
      <c r="C23" s="126" t="str">
        <f>IF(SUBTOTAL(3,B12:B22)=SUBTOTAL(103,B12:B22),'Summary and sign-off'!$A$48,'Summary and sign-off'!$A$49)</f>
        <v>Check - there are no hidden rows with data</v>
      </c>
      <c r="D23" s="165" t="str">
        <f>IF('Summary and sign-off'!F55='Summary and sign-off'!F54,'Summary and sign-off'!A51,'Summary and sign-off'!A50)</f>
        <v>Check - each entry provides sufficient information</v>
      </c>
      <c r="E23" s="165"/>
      <c r="F23" s="17"/>
    </row>
    <row r="24" spans="1:6" ht="10.5" customHeight="1" x14ac:dyDescent="0.2">
      <c r="A24" s="17"/>
      <c r="B24" s="19"/>
      <c r="C24" s="17"/>
      <c r="D24" s="17"/>
      <c r="E24" s="17"/>
      <c r="F24" s="17"/>
    </row>
    <row r="25" spans="1:6" ht="24.75" customHeight="1" x14ac:dyDescent="0.2">
      <c r="A25" s="167" t="s">
        <v>120</v>
      </c>
      <c r="B25" s="167"/>
      <c r="C25" s="167"/>
      <c r="D25" s="167"/>
      <c r="E25" s="167"/>
      <c r="F25" s="29"/>
    </row>
    <row r="26" spans="1:6" ht="32.450000000000003" customHeight="1" thickBot="1" x14ac:dyDescent="0.25">
      <c r="A26" s="24" t="s">
        <v>114</v>
      </c>
      <c r="B26" s="24" t="s">
        <v>58</v>
      </c>
      <c r="C26" s="24" t="s">
        <v>121</v>
      </c>
      <c r="D26" s="24" t="s">
        <v>117</v>
      </c>
      <c r="E26" s="24" t="s">
        <v>118</v>
      </c>
      <c r="F26" s="30"/>
    </row>
    <row r="27" spans="1:6" s="2" customFormat="1" ht="26.25" thickTop="1" x14ac:dyDescent="0.2">
      <c r="A27" s="152">
        <v>46121</v>
      </c>
      <c r="B27" s="153">
        <f>6.55+11.2+11.2</f>
        <v>28.95</v>
      </c>
      <c r="C27" s="120" t="s">
        <v>183</v>
      </c>
      <c r="D27" s="154" t="s">
        <v>179</v>
      </c>
      <c r="E27" s="155" t="s">
        <v>171</v>
      </c>
      <c r="F27" s="143"/>
    </row>
    <row r="28" spans="1:6" s="2" customFormat="1" ht="51" x14ac:dyDescent="0.2">
      <c r="A28" s="115">
        <v>46153</v>
      </c>
      <c r="B28" s="116">
        <f>511.96+4.23</f>
        <v>516.18999999999994</v>
      </c>
      <c r="C28" s="117"/>
      <c r="D28" s="136" t="s">
        <v>184</v>
      </c>
      <c r="E28" s="135" t="s">
        <v>171</v>
      </c>
      <c r="F28" s="1"/>
    </row>
    <row r="29" spans="1:6" s="2" customFormat="1" ht="51" x14ac:dyDescent="0.2">
      <c r="A29" s="115">
        <v>46202</v>
      </c>
      <c r="B29" s="153">
        <v>-516.19000000000005</v>
      </c>
      <c r="C29" s="120"/>
      <c r="D29" s="134" t="s">
        <v>185</v>
      </c>
      <c r="E29" s="135" t="s">
        <v>171</v>
      </c>
      <c r="F29" s="1"/>
    </row>
    <row r="30" spans="1:6" s="2" customFormat="1" x14ac:dyDescent="0.2">
      <c r="A30" s="115">
        <v>46198</v>
      </c>
      <c r="B30" s="116">
        <v>598.01</v>
      </c>
      <c r="C30" s="117" t="s">
        <v>182</v>
      </c>
      <c r="D30" s="136" t="s">
        <v>181</v>
      </c>
      <c r="E30" s="135" t="s">
        <v>171</v>
      </c>
      <c r="F30" s="1"/>
    </row>
    <row r="31" spans="1:6" s="2" customFormat="1" ht="25.5" x14ac:dyDescent="0.2">
      <c r="A31" s="115"/>
      <c r="B31" s="116">
        <v>-598.01</v>
      </c>
      <c r="C31" s="117"/>
      <c r="D31" s="179" t="s">
        <v>191</v>
      </c>
      <c r="E31" s="180" t="s">
        <v>171</v>
      </c>
      <c r="F31" s="1"/>
    </row>
    <row r="32" spans="1:6" s="2" customFormat="1" ht="25.5" x14ac:dyDescent="0.2">
      <c r="A32" s="115"/>
      <c r="B32" s="116">
        <f>6.55+11.2</f>
        <v>17.75</v>
      </c>
      <c r="C32" s="117"/>
      <c r="D32" s="117" t="s">
        <v>180</v>
      </c>
      <c r="E32" s="118" t="s">
        <v>171</v>
      </c>
      <c r="F32" s="1"/>
    </row>
    <row r="33" spans="1:6" s="2" customFormat="1" x14ac:dyDescent="0.2">
      <c r="A33" s="115"/>
      <c r="B33" s="116"/>
      <c r="C33" s="117"/>
      <c r="D33" s="117"/>
      <c r="E33" s="118"/>
      <c r="F33" s="1"/>
    </row>
    <row r="34" spans="1:6" s="2" customFormat="1" x14ac:dyDescent="0.2">
      <c r="A34" s="145"/>
      <c r="B34" s="146"/>
      <c r="C34" s="147"/>
      <c r="D34" s="138"/>
      <c r="E34" s="118"/>
      <c r="F34" s="1"/>
    </row>
    <row r="35" spans="1:6" s="2" customFormat="1" x14ac:dyDescent="0.2">
      <c r="A35" s="115"/>
      <c r="B35" s="116"/>
      <c r="C35" s="117"/>
      <c r="D35" s="117"/>
      <c r="E35" s="118"/>
      <c r="F35" s="1"/>
    </row>
    <row r="36" spans="1:6" s="2" customFormat="1" x14ac:dyDescent="0.2">
      <c r="A36" s="115"/>
      <c r="B36" s="116"/>
      <c r="C36" s="117"/>
      <c r="D36" s="117"/>
      <c r="E36" s="118"/>
      <c r="F36" s="1"/>
    </row>
    <row r="37" spans="1:6" s="2" customFormat="1" x14ac:dyDescent="0.2">
      <c r="A37" s="115"/>
      <c r="B37" s="116"/>
      <c r="C37" s="117"/>
      <c r="D37" s="117"/>
      <c r="E37" s="118"/>
      <c r="F37" s="1"/>
    </row>
    <row r="38" spans="1:6" s="2" customFormat="1" x14ac:dyDescent="0.2">
      <c r="A38" s="106"/>
      <c r="B38" s="107"/>
      <c r="C38" s="108"/>
      <c r="D38" s="108"/>
      <c r="E38" s="109"/>
      <c r="F38" s="1"/>
    </row>
    <row r="39" spans="1:6" ht="19.5" customHeight="1" x14ac:dyDescent="0.2">
      <c r="A39" s="70" t="s">
        <v>122</v>
      </c>
      <c r="B39" s="71">
        <f>SUM(B27:B38)</f>
        <v>46.699999999999932</v>
      </c>
      <c r="C39" s="126" t="str">
        <f>IF(SUBTOTAL(3,B27:B38)=SUBTOTAL(103,B27:B38),'Summary and sign-off'!$A$48,'Summary and sign-off'!$A$49)</f>
        <v>Check - there are no hidden rows with data</v>
      </c>
      <c r="D39" s="165" t="str">
        <f>IF('Summary and sign-off'!F56='Summary and sign-off'!F54,'Summary and sign-off'!A51,'Summary and sign-off'!A50)</f>
        <v>Check - each entry provides sufficient information</v>
      </c>
      <c r="E39" s="165"/>
      <c r="F39" s="17"/>
    </row>
    <row r="40" spans="1:6" ht="10.5" customHeight="1" x14ac:dyDescent="0.2">
      <c r="A40" s="17"/>
      <c r="B40" s="19"/>
      <c r="C40" s="17"/>
      <c r="D40" s="17"/>
      <c r="E40" s="17"/>
      <c r="F40" s="17"/>
    </row>
    <row r="41" spans="1:6" ht="24.75" customHeight="1" x14ac:dyDescent="0.2">
      <c r="A41" s="167" t="s">
        <v>123</v>
      </c>
      <c r="B41" s="167"/>
      <c r="C41" s="167"/>
      <c r="D41" s="167"/>
      <c r="E41" s="167"/>
      <c r="F41" s="17"/>
    </row>
    <row r="42" spans="1:6" ht="27" customHeight="1" x14ac:dyDescent="0.2">
      <c r="A42" s="24" t="s">
        <v>114</v>
      </c>
      <c r="B42" s="24" t="s">
        <v>58</v>
      </c>
      <c r="C42" s="24" t="s">
        <v>124</v>
      </c>
      <c r="D42" s="24" t="s">
        <v>125</v>
      </c>
      <c r="E42" s="24" t="s">
        <v>118</v>
      </c>
      <c r="F42" s="28"/>
    </row>
    <row r="43" spans="1:6" s="2" customFormat="1" ht="25.5" x14ac:dyDescent="0.2">
      <c r="A43" s="115">
        <v>46086</v>
      </c>
      <c r="B43" s="116">
        <v>5.22</v>
      </c>
      <c r="C43" s="117" t="s">
        <v>175</v>
      </c>
      <c r="D43" s="117" t="s">
        <v>174</v>
      </c>
      <c r="E43" s="118" t="s">
        <v>170</v>
      </c>
      <c r="F43" s="1"/>
    </row>
    <row r="44" spans="1:6" s="2" customFormat="1" x14ac:dyDescent="0.2">
      <c r="A44" s="115"/>
      <c r="B44" s="116"/>
      <c r="C44" s="117"/>
      <c r="D44" s="117"/>
      <c r="E44" s="118"/>
      <c r="F44" s="1"/>
    </row>
    <row r="45" spans="1:6" s="2" customFormat="1" x14ac:dyDescent="0.2">
      <c r="A45" s="115"/>
      <c r="B45" s="116"/>
      <c r="C45" s="117"/>
      <c r="D45" s="117"/>
      <c r="E45" s="118"/>
      <c r="F45" s="1"/>
    </row>
    <row r="46" spans="1:6" s="2" customFormat="1" x14ac:dyDescent="0.2">
      <c r="A46" s="115"/>
      <c r="B46" s="116"/>
      <c r="C46" s="117"/>
      <c r="D46" s="117"/>
      <c r="E46" s="118"/>
      <c r="F46" s="1"/>
    </row>
    <row r="47" spans="1:6" s="2" customFormat="1" x14ac:dyDescent="0.2">
      <c r="A47" s="115"/>
      <c r="B47" s="116"/>
      <c r="C47" s="117"/>
      <c r="D47" s="117"/>
      <c r="E47" s="118"/>
      <c r="F47" s="1"/>
    </row>
    <row r="48" spans="1:6" s="2" customFormat="1" x14ac:dyDescent="0.2">
      <c r="A48" s="115"/>
      <c r="B48" s="116"/>
      <c r="C48" s="117"/>
      <c r="D48" s="117"/>
      <c r="E48" s="118"/>
      <c r="F48" s="1"/>
    </row>
    <row r="49" spans="1:6" s="2" customFormat="1" x14ac:dyDescent="0.2">
      <c r="A49" s="115"/>
      <c r="B49" s="116"/>
      <c r="C49" s="117"/>
      <c r="D49" s="117"/>
      <c r="E49" s="118"/>
      <c r="F49" s="1"/>
    </row>
    <row r="50" spans="1:6" s="2" customFormat="1" x14ac:dyDescent="0.2">
      <c r="A50" s="115"/>
      <c r="B50" s="116"/>
      <c r="C50" s="117"/>
      <c r="D50" s="117"/>
      <c r="E50" s="118"/>
      <c r="F50" s="1"/>
    </row>
    <row r="51" spans="1:6" s="2" customFormat="1" x14ac:dyDescent="0.2">
      <c r="A51" s="115"/>
      <c r="B51" s="116"/>
      <c r="C51" s="117"/>
      <c r="D51" s="117"/>
      <c r="E51" s="118"/>
      <c r="F51" s="1"/>
    </row>
    <row r="52" spans="1:6" s="2" customFormat="1" hidden="1" x14ac:dyDescent="0.2">
      <c r="A52" s="93"/>
      <c r="B52" s="94"/>
      <c r="C52" s="95"/>
      <c r="D52" s="95"/>
      <c r="E52" s="96"/>
      <c r="F52" s="1"/>
    </row>
    <row r="53" spans="1:6" ht="19.5" customHeight="1" x14ac:dyDescent="0.2">
      <c r="A53" s="70" t="s">
        <v>126</v>
      </c>
      <c r="B53" s="71">
        <f>SUM(B43:B52)</f>
        <v>5.22</v>
      </c>
      <c r="C53" s="126" t="str">
        <f>IF(SUBTOTAL(3,B43:B52)=SUBTOTAL(103,B43:B52),'Summary and sign-off'!$A$48,'Summary and sign-off'!$A$49)</f>
        <v>Check - there are no hidden rows with data</v>
      </c>
      <c r="D53" s="165" t="str">
        <f>IF('Summary and sign-off'!F57='Summary and sign-off'!F54,'Summary and sign-off'!A51,'Summary and sign-off'!A50)</f>
        <v>Check - each entry provides sufficient information</v>
      </c>
      <c r="E53" s="165"/>
      <c r="F53" s="17"/>
    </row>
    <row r="54" spans="1:6" ht="10.5" customHeight="1" x14ac:dyDescent="0.2">
      <c r="A54" s="17"/>
      <c r="B54" s="56"/>
      <c r="C54" s="19"/>
      <c r="D54" s="17"/>
      <c r="E54" s="17"/>
      <c r="F54" s="17"/>
    </row>
    <row r="55" spans="1:6" ht="34.5" customHeight="1" x14ac:dyDescent="0.2">
      <c r="A55" s="31" t="s">
        <v>127</v>
      </c>
      <c r="B55" s="57">
        <f>B23+B39+B53</f>
        <v>51.919999999999931</v>
      </c>
      <c r="C55" s="32"/>
      <c r="D55" s="32"/>
      <c r="E55" s="32"/>
      <c r="F55" s="17"/>
    </row>
    <row r="56" spans="1:6" x14ac:dyDescent="0.2">
      <c r="A56" s="17"/>
      <c r="B56" s="19"/>
      <c r="C56" s="17"/>
      <c r="D56" s="17"/>
      <c r="E56" s="17"/>
      <c r="F56" s="17"/>
    </row>
    <row r="57" spans="1:6" x14ac:dyDescent="0.2">
      <c r="A57" s="18" t="s">
        <v>69</v>
      </c>
      <c r="B57" s="19"/>
      <c r="C57" s="17"/>
      <c r="D57" s="17"/>
      <c r="E57" s="17"/>
      <c r="F57" s="17"/>
    </row>
    <row r="58" spans="1:6" ht="12.6" customHeight="1" x14ac:dyDescent="0.2">
      <c r="A58" s="20" t="s">
        <v>128</v>
      </c>
      <c r="F58" s="17"/>
    </row>
    <row r="59" spans="1:6" ht="12.95" customHeight="1" x14ac:dyDescent="0.2">
      <c r="A59" s="20" t="s">
        <v>129</v>
      </c>
      <c r="B59" s="17"/>
      <c r="D59" s="17"/>
      <c r="F59" s="17"/>
    </row>
    <row r="60" spans="1:6" x14ac:dyDescent="0.2">
      <c r="A60" s="20" t="s">
        <v>130</v>
      </c>
      <c r="F60" s="17"/>
    </row>
    <row r="61" spans="1:6" x14ac:dyDescent="0.2">
      <c r="A61" s="20" t="s">
        <v>75</v>
      </c>
      <c r="B61" s="19"/>
      <c r="C61" s="17"/>
      <c r="D61" s="17"/>
      <c r="E61" s="17"/>
      <c r="F61" s="17"/>
    </row>
    <row r="62" spans="1:6" ht="12.95" customHeight="1" x14ac:dyDescent="0.2">
      <c r="A62" s="20" t="s">
        <v>131</v>
      </c>
      <c r="B62" s="17"/>
      <c r="D62" s="17"/>
      <c r="F62" s="17"/>
    </row>
    <row r="63" spans="1:6" x14ac:dyDescent="0.2">
      <c r="A63" s="20" t="s">
        <v>132</v>
      </c>
      <c r="F63" s="17"/>
    </row>
    <row r="64" spans="1:6" x14ac:dyDescent="0.2">
      <c r="A64" s="20" t="s">
        <v>133</v>
      </c>
      <c r="B64" s="20"/>
      <c r="C64" s="20"/>
      <c r="D64" s="20"/>
      <c r="F64" s="17"/>
    </row>
    <row r="65" spans="1:6" x14ac:dyDescent="0.2">
      <c r="A65" s="26"/>
      <c r="B65" s="17"/>
      <c r="C65" s="17"/>
      <c r="D65" s="17"/>
      <c r="E65" s="17"/>
      <c r="F65" s="17"/>
    </row>
    <row r="66" spans="1:6" hidden="1" x14ac:dyDescent="0.2">
      <c r="A66" s="26"/>
      <c r="B66" s="17"/>
      <c r="C66" s="17"/>
      <c r="D66" s="17"/>
      <c r="E66" s="17"/>
      <c r="F66" s="17"/>
    </row>
    <row r="67" spans="1:6" x14ac:dyDescent="0.2"/>
    <row r="68" spans="1:6" x14ac:dyDescent="0.2"/>
    <row r="69" spans="1:6" x14ac:dyDescent="0.2"/>
    <row r="70" spans="1:6" x14ac:dyDescent="0.2"/>
    <row r="71" spans="1:6" ht="12.75" hidden="1" customHeight="1" x14ac:dyDescent="0.2"/>
    <row r="72" spans="1:6" x14ac:dyDescent="0.2"/>
    <row r="73" spans="1:6" x14ac:dyDescent="0.2"/>
    <row r="74" spans="1:6" hidden="1" x14ac:dyDescent="0.2">
      <c r="A74" s="26"/>
      <c r="B74" s="17"/>
      <c r="C74" s="17"/>
      <c r="D74" s="17"/>
      <c r="E74" s="17"/>
      <c r="F74" s="17"/>
    </row>
    <row r="75" spans="1:6" hidden="1" x14ac:dyDescent="0.2">
      <c r="A75" s="26"/>
      <c r="B75" s="17"/>
      <c r="C75" s="17"/>
      <c r="D75" s="17"/>
      <c r="E75" s="17"/>
      <c r="F75" s="17"/>
    </row>
    <row r="76" spans="1:6" hidden="1" x14ac:dyDescent="0.2">
      <c r="A76" s="26"/>
      <c r="B76" s="17"/>
      <c r="C76" s="17"/>
      <c r="D76" s="17"/>
      <c r="E76" s="17"/>
      <c r="F76" s="17"/>
    </row>
    <row r="77" spans="1:6" hidden="1" x14ac:dyDescent="0.2">
      <c r="A77" s="26"/>
      <c r="B77" s="17"/>
      <c r="C77" s="17"/>
      <c r="D77" s="17"/>
      <c r="E77" s="17"/>
      <c r="F77" s="17"/>
    </row>
    <row r="78" spans="1:6" hidden="1" x14ac:dyDescent="0.2">
      <c r="A78" s="26"/>
      <c r="B78" s="17"/>
      <c r="C78" s="17"/>
      <c r="D78" s="17"/>
      <c r="E78" s="17"/>
      <c r="F78" s="17"/>
    </row>
    <row r="79" spans="1:6" x14ac:dyDescent="0.2"/>
    <row r="80" spans="1:6"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6"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sheetData>
  <sheetProtection sheet="1" formatCells="0" formatRows="0" insertColumns="0" insertRows="0" deleteRows="0"/>
  <mergeCells count="15">
    <mergeCell ref="B7:E7"/>
    <mergeCell ref="B5:E5"/>
    <mergeCell ref="D53:E53"/>
    <mergeCell ref="A1:E1"/>
    <mergeCell ref="A25:E25"/>
    <mergeCell ref="A41:E41"/>
    <mergeCell ref="B2:E2"/>
    <mergeCell ref="B3:E3"/>
    <mergeCell ref="B4:E4"/>
    <mergeCell ref="A8:E8"/>
    <mergeCell ref="A9:E9"/>
    <mergeCell ref="B6:E6"/>
    <mergeCell ref="D23:E23"/>
    <mergeCell ref="D39:E39"/>
    <mergeCell ref="A10:E10"/>
  </mergeCells>
  <dataValidations xWindow="156" yWindow="644"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7 A37:A38 A12 A22 A43 A52"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42 A26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44:A51 A13:A21 A28:A36"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xWindow="156" yWindow="644"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B43:B52 B12:B22 B27:B38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F9" sqref="F9"/>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66" t="s">
        <v>105</v>
      </c>
      <c r="B1" s="166"/>
      <c r="C1" s="166"/>
      <c r="D1" s="166"/>
      <c r="E1" s="166"/>
    </row>
    <row r="2" spans="1:6" ht="21" customHeight="1" x14ac:dyDescent="0.2">
      <c r="A2" s="3" t="s">
        <v>106</v>
      </c>
      <c r="B2" s="164" t="str">
        <f>'Summary and sign-off'!B2:F2</f>
        <v>Education New Zealand</v>
      </c>
      <c r="C2" s="164"/>
      <c r="D2" s="164"/>
      <c r="E2" s="164"/>
    </row>
    <row r="3" spans="1:6" ht="31.5" x14ac:dyDescent="0.2">
      <c r="A3" s="3" t="s">
        <v>107</v>
      </c>
      <c r="B3" s="164" t="str">
        <f>'Summary and sign-off'!B3:F3</f>
        <v>Acting Chief Executive</v>
      </c>
      <c r="C3" s="164"/>
      <c r="D3" s="164"/>
      <c r="E3" s="164"/>
    </row>
    <row r="4" spans="1:6" ht="21" customHeight="1" x14ac:dyDescent="0.2">
      <c r="A4" s="3" t="s">
        <v>108</v>
      </c>
      <c r="B4" s="164">
        <f>'Summary and sign-off'!B4:F4</f>
        <v>46062</v>
      </c>
      <c r="C4" s="164"/>
      <c r="D4" s="164"/>
      <c r="E4" s="164"/>
    </row>
    <row r="5" spans="1:6" ht="21" customHeight="1" x14ac:dyDescent="0.2">
      <c r="A5" s="3" t="s">
        <v>109</v>
      </c>
      <c r="B5" s="164">
        <f>'Summary and sign-off'!B5:F5</f>
        <v>46199</v>
      </c>
      <c r="C5" s="164"/>
      <c r="D5" s="164"/>
      <c r="E5" s="164"/>
    </row>
    <row r="6" spans="1:6" ht="21" customHeight="1" x14ac:dyDescent="0.2">
      <c r="A6" s="3" t="s">
        <v>110</v>
      </c>
      <c r="B6" s="159" t="s">
        <v>77</v>
      </c>
      <c r="C6" s="159"/>
      <c r="D6" s="159"/>
      <c r="E6" s="159"/>
    </row>
    <row r="7" spans="1:6" ht="21" customHeight="1" x14ac:dyDescent="0.2">
      <c r="A7" s="3" t="s">
        <v>51</v>
      </c>
      <c r="B7" s="159" t="s">
        <v>79</v>
      </c>
      <c r="C7" s="159"/>
      <c r="D7" s="159"/>
      <c r="E7" s="159"/>
    </row>
    <row r="8" spans="1:6" ht="35.25" customHeight="1" x14ac:dyDescent="0.25">
      <c r="A8" s="175" t="s">
        <v>134</v>
      </c>
      <c r="B8" s="175"/>
      <c r="C8" s="176"/>
      <c r="D8" s="176"/>
      <c r="E8" s="176"/>
      <c r="F8" s="27"/>
    </row>
    <row r="9" spans="1:6" ht="35.25" customHeight="1" x14ac:dyDescent="0.25">
      <c r="A9" s="173" t="s">
        <v>135</v>
      </c>
      <c r="B9" s="174"/>
      <c r="C9" s="174"/>
      <c r="D9" s="174"/>
      <c r="E9" s="174"/>
      <c r="F9" s="27"/>
    </row>
    <row r="10" spans="1:6" ht="27" customHeight="1" x14ac:dyDescent="0.2">
      <c r="A10" s="24" t="s">
        <v>136</v>
      </c>
      <c r="B10" s="24" t="s">
        <v>58</v>
      </c>
      <c r="C10" s="24" t="s">
        <v>137</v>
      </c>
      <c r="D10" s="24" t="s">
        <v>138</v>
      </c>
      <c r="E10" s="24" t="s">
        <v>118</v>
      </c>
      <c r="F10" s="20"/>
    </row>
    <row r="11" spans="1:6" s="2" customFormat="1" ht="25.5" x14ac:dyDescent="0.2">
      <c r="A11" s="157">
        <v>46136</v>
      </c>
      <c r="B11" s="116">
        <v>44.96</v>
      </c>
      <c r="C11" s="120" t="s">
        <v>176</v>
      </c>
      <c r="D11" s="120" t="s">
        <v>177</v>
      </c>
      <c r="E11" s="121" t="s">
        <v>170</v>
      </c>
    </row>
    <row r="12" spans="1:6" s="2" customFormat="1" x14ac:dyDescent="0.2">
      <c r="A12" s="115"/>
      <c r="B12" s="116"/>
      <c r="C12" s="120"/>
      <c r="D12" s="120"/>
      <c r="E12" s="121"/>
    </row>
    <row r="13" spans="1:6" s="2" customFormat="1" x14ac:dyDescent="0.2">
      <c r="A13" s="115"/>
      <c r="B13" s="116"/>
      <c r="C13" s="120"/>
      <c r="D13" s="120"/>
      <c r="E13" s="121"/>
    </row>
    <row r="14" spans="1:6" s="2" customFormat="1" x14ac:dyDescent="0.2">
      <c r="A14" s="115"/>
      <c r="B14" s="116"/>
      <c r="C14" s="120"/>
      <c r="D14" s="120"/>
      <c r="E14" s="121"/>
    </row>
    <row r="15" spans="1:6" s="2" customFormat="1" x14ac:dyDescent="0.2">
      <c r="A15" s="115"/>
      <c r="B15" s="116"/>
      <c r="C15" s="120"/>
      <c r="D15" s="120"/>
      <c r="E15" s="121"/>
    </row>
    <row r="16" spans="1:6" s="2" customFormat="1" x14ac:dyDescent="0.2">
      <c r="A16" s="115"/>
      <c r="B16" s="116"/>
      <c r="C16" s="120"/>
      <c r="D16" s="120"/>
      <c r="E16" s="121"/>
    </row>
    <row r="17" spans="1:6" s="2" customFormat="1" x14ac:dyDescent="0.2">
      <c r="A17" s="115"/>
      <c r="B17" s="116"/>
      <c r="C17" s="120"/>
      <c r="D17" s="120"/>
      <c r="E17" s="121"/>
    </row>
    <row r="18" spans="1:6" s="2" customFormat="1" x14ac:dyDescent="0.2">
      <c r="A18" s="115"/>
      <c r="B18" s="116"/>
      <c r="C18" s="120"/>
      <c r="D18" s="120"/>
      <c r="E18" s="121"/>
    </row>
    <row r="19" spans="1:6" s="2" customFormat="1" x14ac:dyDescent="0.2">
      <c r="A19" s="115"/>
      <c r="B19" s="116"/>
      <c r="C19" s="120"/>
      <c r="D19" s="120"/>
      <c r="E19" s="121"/>
    </row>
    <row r="20" spans="1:6" s="2" customFormat="1" x14ac:dyDescent="0.2">
      <c r="A20" s="115"/>
      <c r="B20" s="116"/>
      <c r="C20" s="120"/>
      <c r="D20" s="120"/>
      <c r="E20" s="121"/>
    </row>
    <row r="21" spans="1:6" s="2" customFormat="1" x14ac:dyDescent="0.2">
      <c r="A21" s="115"/>
      <c r="B21" s="116"/>
      <c r="C21" s="120"/>
      <c r="D21" s="120"/>
      <c r="E21" s="121"/>
    </row>
    <row r="22" spans="1:6" s="2" customFormat="1" x14ac:dyDescent="0.2">
      <c r="A22" s="119"/>
      <c r="B22" s="116"/>
      <c r="C22" s="120"/>
      <c r="D22" s="120"/>
      <c r="E22" s="121"/>
    </row>
    <row r="23" spans="1:6" s="2" customFormat="1" x14ac:dyDescent="0.2">
      <c r="A23" s="119"/>
      <c r="B23" s="116"/>
      <c r="C23" s="120"/>
      <c r="D23" s="120"/>
      <c r="E23" s="121"/>
    </row>
    <row r="24" spans="1:6" s="2" customFormat="1" ht="11.25" hidden="1" customHeight="1" x14ac:dyDescent="0.2">
      <c r="A24" s="97"/>
      <c r="B24" s="94"/>
      <c r="C24" s="98"/>
      <c r="D24" s="98"/>
      <c r="E24" s="99"/>
    </row>
    <row r="25" spans="1:6" ht="34.5" customHeight="1" x14ac:dyDescent="0.2">
      <c r="A25" s="52" t="s">
        <v>139</v>
      </c>
      <c r="B25" s="61">
        <f>SUM(B11:B24)</f>
        <v>44.96</v>
      </c>
      <c r="C25" s="69" t="str">
        <f>IF(SUBTOTAL(3,B11:B24)=SUBTOTAL(103,B11:B24),'Summary and sign-off'!$A$48,'Summary and sign-off'!$A$49)</f>
        <v>Check - there are no hidden rows with data</v>
      </c>
      <c r="D25" s="165" t="str">
        <f>IF('Summary and sign-off'!F58='Summary and sign-off'!F54,'Summary and sign-off'!A51,'Summary and sign-off'!A50)</f>
        <v>Check - each entry provides sufficient information</v>
      </c>
      <c r="E25" s="165"/>
      <c r="F25" s="2"/>
    </row>
    <row r="26" spans="1:6" x14ac:dyDescent="0.2">
      <c r="A26" s="18"/>
      <c r="B26" s="17"/>
      <c r="C26" s="17"/>
      <c r="D26" s="17"/>
      <c r="E26" s="17"/>
    </row>
    <row r="27" spans="1:6" x14ac:dyDescent="0.2">
      <c r="A27" s="18" t="s">
        <v>69</v>
      </c>
      <c r="B27" s="19"/>
      <c r="C27" s="17"/>
      <c r="D27" s="17"/>
      <c r="E27" s="17"/>
    </row>
    <row r="28" spans="1:6" ht="12.75" customHeight="1" x14ac:dyDescent="0.2">
      <c r="A28" s="20" t="s">
        <v>140</v>
      </c>
      <c r="B28" s="20"/>
      <c r="C28" s="20"/>
      <c r="D28" s="20"/>
      <c r="E28" s="20"/>
    </row>
    <row r="29" spans="1:6" x14ac:dyDescent="0.2">
      <c r="A29" s="20" t="s">
        <v>141</v>
      </c>
      <c r="B29" s="20"/>
      <c r="C29" s="28"/>
      <c r="D29" s="28"/>
      <c r="E29" s="28"/>
    </row>
    <row r="30" spans="1:6" x14ac:dyDescent="0.2">
      <c r="A30" s="20" t="s">
        <v>75</v>
      </c>
      <c r="B30" s="19"/>
      <c r="C30" s="17"/>
      <c r="D30" s="17"/>
      <c r="E30" s="17"/>
      <c r="F30" s="17"/>
    </row>
    <row r="31" spans="1:6" x14ac:dyDescent="0.2">
      <c r="A31" s="20" t="s">
        <v>142</v>
      </c>
      <c r="B31" s="20"/>
      <c r="C31" s="28"/>
      <c r="D31" s="28"/>
      <c r="E31" s="28"/>
    </row>
    <row r="32" spans="1:6" ht="12.75" customHeight="1" x14ac:dyDescent="0.2">
      <c r="A32" s="20" t="s">
        <v>143</v>
      </c>
      <c r="B32" s="20"/>
      <c r="C32" s="22"/>
      <c r="D32" s="22"/>
      <c r="E32" s="22"/>
    </row>
    <row r="33" spans="1:5" x14ac:dyDescent="0.2">
      <c r="A33" s="17"/>
      <c r="B33" s="17"/>
      <c r="C33" s="17"/>
      <c r="D33" s="17"/>
      <c r="E33" s="17"/>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6"/>
  <sheetViews>
    <sheetView zoomScaleNormal="100" workbookViewId="0">
      <selection activeCell="C13" sqref="C13"/>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66" t="s">
        <v>105</v>
      </c>
      <c r="B1" s="166"/>
      <c r="C1" s="166"/>
      <c r="D1" s="166"/>
      <c r="E1" s="166"/>
    </row>
    <row r="2" spans="1:6" ht="21" customHeight="1" x14ac:dyDescent="0.2">
      <c r="A2" s="3" t="s">
        <v>106</v>
      </c>
      <c r="B2" s="164" t="str">
        <f>'Summary and sign-off'!B2:F2</f>
        <v>Education New Zealand</v>
      </c>
      <c r="C2" s="164"/>
      <c r="D2" s="164"/>
      <c r="E2" s="164"/>
    </row>
    <row r="3" spans="1:6" ht="31.5" x14ac:dyDescent="0.2">
      <c r="A3" s="3" t="s">
        <v>144</v>
      </c>
      <c r="B3" s="164" t="str">
        <f>'Summary and sign-off'!B3:F3</f>
        <v>Acting Chief Executive</v>
      </c>
      <c r="C3" s="164"/>
      <c r="D3" s="164"/>
      <c r="E3" s="164"/>
    </row>
    <row r="4" spans="1:6" ht="21" customHeight="1" x14ac:dyDescent="0.2">
      <c r="A4" s="3" t="s">
        <v>108</v>
      </c>
      <c r="B4" s="164">
        <f>'Summary and sign-off'!B4:F4</f>
        <v>46062</v>
      </c>
      <c r="C4" s="164"/>
      <c r="D4" s="164"/>
      <c r="E4" s="164"/>
    </row>
    <row r="5" spans="1:6" ht="21" customHeight="1" x14ac:dyDescent="0.2">
      <c r="A5" s="3" t="s">
        <v>109</v>
      </c>
      <c r="B5" s="164">
        <f>'Summary and sign-off'!B5:F5</f>
        <v>46199</v>
      </c>
      <c r="C5" s="164"/>
      <c r="D5" s="164"/>
      <c r="E5" s="164"/>
    </row>
    <row r="6" spans="1:6" ht="21" customHeight="1" x14ac:dyDescent="0.2">
      <c r="A6" s="3" t="s">
        <v>110</v>
      </c>
      <c r="B6" s="159" t="s">
        <v>77</v>
      </c>
      <c r="C6" s="159"/>
      <c r="D6" s="159"/>
      <c r="E6" s="159"/>
      <c r="F6" s="23"/>
    </row>
    <row r="7" spans="1:6" ht="21" customHeight="1" x14ac:dyDescent="0.2">
      <c r="A7" s="3" t="s">
        <v>51</v>
      </c>
      <c r="B7" s="159" t="s">
        <v>79</v>
      </c>
      <c r="C7" s="159"/>
      <c r="D7" s="159"/>
      <c r="E7" s="159"/>
      <c r="F7" s="23"/>
    </row>
    <row r="8" spans="1:6" ht="35.25" customHeight="1" x14ac:dyDescent="0.2">
      <c r="A8" s="169" t="s">
        <v>145</v>
      </c>
      <c r="B8" s="169"/>
      <c r="C8" s="176"/>
      <c r="D8" s="176"/>
      <c r="E8" s="176"/>
    </row>
    <row r="9" spans="1:6" ht="35.25" customHeight="1" x14ac:dyDescent="0.2">
      <c r="A9" s="177" t="s">
        <v>146</v>
      </c>
      <c r="B9" s="178"/>
      <c r="C9" s="178"/>
      <c r="D9" s="178"/>
      <c r="E9" s="178"/>
    </row>
    <row r="10" spans="1:6" ht="27" customHeight="1" x14ac:dyDescent="0.2">
      <c r="A10" s="24" t="s">
        <v>114</v>
      </c>
      <c r="B10" s="24" t="s">
        <v>58</v>
      </c>
      <c r="C10" s="24" t="s">
        <v>147</v>
      </c>
      <c r="D10" s="24" t="s">
        <v>148</v>
      </c>
      <c r="E10" s="24" t="s">
        <v>118</v>
      </c>
      <c r="F10" s="20"/>
    </row>
    <row r="11" spans="1:6" s="2" customFormat="1" hidden="1" x14ac:dyDescent="0.2">
      <c r="A11" s="97"/>
      <c r="B11" s="94"/>
      <c r="C11" s="98"/>
      <c r="D11" s="98"/>
      <c r="E11" s="99"/>
    </row>
    <row r="12" spans="1:6" s="2" customFormat="1" x14ac:dyDescent="0.2">
      <c r="A12" s="156">
        <v>46198</v>
      </c>
      <c r="B12" s="116">
        <v>192.5</v>
      </c>
      <c r="C12" s="120" t="s">
        <v>187</v>
      </c>
      <c r="D12" s="120" t="s">
        <v>189</v>
      </c>
      <c r="E12" s="121" t="s">
        <v>188</v>
      </c>
    </row>
    <row r="13" spans="1:6" s="2" customFormat="1" x14ac:dyDescent="0.2">
      <c r="A13" s="156"/>
      <c r="B13" s="116"/>
      <c r="C13" s="120"/>
      <c r="D13" s="120"/>
      <c r="E13" s="121"/>
    </row>
    <row r="14" spans="1:6" s="2" customFormat="1" x14ac:dyDescent="0.2">
      <c r="A14" s="115"/>
      <c r="B14" s="116"/>
      <c r="C14" s="120"/>
      <c r="D14" s="120"/>
      <c r="E14" s="121"/>
    </row>
    <row r="15" spans="1:6" s="2" customFormat="1" x14ac:dyDescent="0.2">
      <c r="A15" s="115"/>
      <c r="B15" s="116"/>
      <c r="C15" s="120"/>
      <c r="D15" s="120"/>
      <c r="E15" s="121"/>
    </row>
    <row r="16" spans="1:6" s="2" customFormat="1" x14ac:dyDescent="0.2">
      <c r="A16" s="115"/>
      <c r="B16" s="116"/>
      <c r="C16" s="120"/>
      <c r="D16" s="120"/>
      <c r="E16" s="121"/>
    </row>
    <row r="17" spans="1:5" s="2" customFormat="1" x14ac:dyDescent="0.2">
      <c r="A17" s="115"/>
      <c r="B17" s="116"/>
      <c r="C17" s="120"/>
      <c r="D17" s="120"/>
      <c r="E17" s="121"/>
    </row>
    <row r="18" spans="1:5" s="2" customFormat="1" x14ac:dyDescent="0.2">
      <c r="A18" s="115"/>
      <c r="B18" s="116"/>
      <c r="C18" s="120"/>
      <c r="D18" s="120"/>
      <c r="E18" s="121"/>
    </row>
    <row r="19" spans="1:5" s="2" customFormat="1" x14ac:dyDescent="0.2">
      <c r="A19" s="115"/>
      <c r="B19" s="116"/>
      <c r="C19" s="120"/>
      <c r="D19" s="120"/>
      <c r="E19" s="120"/>
    </row>
    <row r="20" spans="1:5" s="2" customFormat="1" x14ac:dyDescent="0.2">
      <c r="A20" s="115"/>
      <c r="B20" s="116"/>
      <c r="C20" s="120"/>
      <c r="D20" s="120"/>
      <c r="E20" s="120"/>
    </row>
    <row r="21" spans="1:5" s="2" customFormat="1" x14ac:dyDescent="0.2">
      <c r="A21" s="115"/>
      <c r="B21" s="116"/>
      <c r="C21" s="120"/>
      <c r="D21" s="120"/>
      <c r="E21" s="120"/>
    </row>
    <row r="22" spans="1:5" s="2" customFormat="1" x14ac:dyDescent="0.2">
      <c r="A22" s="115"/>
      <c r="B22" s="116"/>
      <c r="C22" s="120"/>
      <c r="D22" s="120"/>
      <c r="E22" s="120"/>
    </row>
    <row r="23" spans="1:5" s="2" customFormat="1" x14ac:dyDescent="0.2">
      <c r="A23" s="115"/>
      <c r="B23" s="116"/>
      <c r="C23" s="120"/>
      <c r="D23" s="120"/>
      <c r="E23" s="120"/>
    </row>
    <row r="24" spans="1:5" s="2" customFormat="1" x14ac:dyDescent="0.2">
      <c r="A24" s="133"/>
      <c r="B24" s="116"/>
      <c r="C24" s="134"/>
      <c r="D24" s="149"/>
      <c r="E24" s="121"/>
    </row>
    <row r="25" spans="1:5" s="2" customFormat="1" x14ac:dyDescent="0.2">
      <c r="A25" s="133"/>
      <c r="B25" s="116"/>
      <c r="C25" s="120"/>
      <c r="D25" s="120"/>
      <c r="E25" s="121"/>
    </row>
    <row r="26" spans="1:5" s="2" customFormat="1" x14ac:dyDescent="0.2">
      <c r="A26" s="115"/>
      <c r="B26" s="116"/>
      <c r="C26" s="120"/>
      <c r="D26" s="120"/>
      <c r="E26" s="121"/>
    </row>
    <row r="27" spans="1:5" s="2" customFormat="1" x14ac:dyDescent="0.2">
      <c r="A27" s="115"/>
      <c r="B27" s="116"/>
      <c r="C27" s="120"/>
      <c r="D27" s="120"/>
      <c r="E27" s="121"/>
    </row>
    <row r="28" spans="1:5" s="2" customFormat="1" x14ac:dyDescent="0.2">
      <c r="A28" s="115"/>
      <c r="B28" s="116"/>
      <c r="C28" s="120"/>
      <c r="D28" s="120"/>
      <c r="E28" s="121"/>
    </row>
    <row r="29" spans="1:5" s="2" customFormat="1" x14ac:dyDescent="0.2">
      <c r="A29" s="119"/>
      <c r="B29" s="116"/>
      <c r="C29" s="120"/>
      <c r="D29" s="120"/>
      <c r="E29" s="121"/>
    </row>
    <row r="30" spans="1:5" s="2" customFormat="1" x14ac:dyDescent="0.2">
      <c r="A30" s="119"/>
      <c r="B30" s="116"/>
      <c r="C30" s="120"/>
      <c r="D30" s="120"/>
      <c r="E30" s="121"/>
    </row>
    <row r="31" spans="1:5" s="2" customFormat="1" hidden="1" x14ac:dyDescent="0.2">
      <c r="A31" s="97"/>
      <c r="B31" s="94"/>
      <c r="C31" s="98"/>
      <c r="D31" s="98"/>
      <c r="E31" s="99"/>
    </row>
    <row r="32" spans="1:5" ht="34.5" customHeight="1" x14ac:dyDescent="0.2">
      <c r="A32" s="52" t="s">
        <v>149</v>
      </c>
      <c r="B32" s="61">
        <f>SUM(B11:B31)</f>
        <v>192.5</v>
      </c>
      <c r="C32" s="69" t="str">
        <f>IF(SUBTOTAL(3,B11:B31)=SUBTOTAL(103,B11:B31),'Summary and sign-off'!$A$48,'Summary and sign-off'!$A$49)</f>
        <v>Check - there are no hidden rows with data</v>
      </c>
      <c r="D32" s="165" t="str">
        <f>IF('Summary and sign-off'!F59='Summary and sign-off'!F54,'Summary and sign-off'!A51,'Summary and sign-off'!A50)</f>
        <v>Check - each entry provides sufficient information</v>
      </c>
      <c r="E32" s="165"/>
    </row>
    <row r="33" spans="1:6" ht="14.1" customHeight="1" x14ac:dyDescent="0.2">
      <c r="B33" s="17"/>
      <c r="C33" s="17"/>
      <c r="D33" s="17"/>
      <c r="E33" s="17"/>
    </row>
    <row r="34" spans="1:6" x14ac:dyDescent="0.2">
      <c r="A34" s="18" t="s">
        <v>150</v>
      </c>
      <c r="B34" s="17"/>
      <c r="C34" s="17"/>
      <c r="D34" s="17"/>
      <c r="E34" s="17"/>
    </row>
    <row r="35" spans="1:6" ht="12.6" customHeight="1" x14ac:dyDescent="0.2">
      <c r="A35" s="20" t="s">
        <v>128</v>
      </c>
      <c r="B35" s="17"/>
      <c r="C35" s="17"/>
      <c r="D35" s="17"/>
      <c r="E35" s="17"/>
    </row>
    <row r="36" spans="1:6" x14ac:dyDescent="0.2">
      <c r="A36" s="20" t="s">
        <v>75</v>
      </c>
      <c r="B36" s="19"/>
      <c r="C36" s="17"/>
      <c r="D36" s="17"/>
      <c r="E36" s="17"/>
      <c r="F36" s="17"/>
    </row>
    <row r="37" spans="1:6" x14ac:dyDescent="0.2">
      <c r="A37" s="20" t="s">
        <v>142</v>
      </c>
      <c r="C37" s="17"/>
      <c r="D37" s="17"/>
      <c r="E37" s="17"/>
      <c r="F37" s="17"/>
    </row>
    <row r="38" spans="1:6" ht="12.75" customHeight="1" x14ac:dyDescent="0.2">
      <c r="A38" s="20" t="s">
        <v>143</v>
      </c>
      <c r="B38" s="25"/>
      <c r="C38" s="22"/>
      <c r="D38" s="22"/>
      <c r="E38" s="22"/>
      <c r="F38" s="22"/>
    </row>
    <row r="39" spans="1:6" x14ac:dyDescent="0.2">
      <c r="B39" s="26"/>
      <c r="C39" s="17"/>
      <c r="D39" s="17"/>
      <c r="E39" s="17"/>
    </row>
    <row r="40" spans="1:6" hidden="1" x14ac:dyDescent="0.2">
      <c r="A40" s="17"/>
      <c r="B40" s="17"/>
      <c r="C40" s="17"/>
      <c r="D40" s="17"/>
    </row>
    <row r="41" spans="1:6" ht="12.75" hidden="1" customHeight="1" x14ac:dyDescent="0.2"/>
    <row r="42" spans="1:6" hidden="1" x14ac:dyDescent="0.2">
      <c r="A42" s="17"/>
      <c r="B42" s="17"/>
      <c r="C42" s="17"/>
      <c r="D42" s="17"/>
      <c r="E42" s="17"/>
    </row>
    <row r="43" spans="1:6" hidden="1" x14ac:dyDescent="0.2">
      <c r="A43" s="17"/>
      <c r="B43" s="17"/>
      <c r="C43" s="17"/>
      <c r="D43" s="17"/>
      <c r="E43" s="17"/>
    </row>
    <row r="44" spans="1:6" hidden="1" x14ac:dyDescent="0.2">
      <c r="A44" s="17"/>
      <c r="B44" s="17"/>
      <c r="C44" s="17"/>
      <c r="D44" s="17"/>
      <c r="E44" s="17"/>
    </row>
    <row r="45" spans="1:6" hidden="1" x14ac:dyDescent="0.2">
      <c r="A45" s="17"/>
      <c r="B45" s="17"/>
      <c r="C45" s="17"/>
      <c r="D45" s="17"/>
      <c r="E45" s="17"/>
    </row>
    <row r="46" spans="1:6" hidden="1" x14ac:dyDescent="0.2">
      <c r="A46" s="17"/>
      <c r="B46" s="17"/>
      <c r="C46" s="17"/>
      <c r="D46" s="17"/>
      <c r="E46" s="17"/>
    </row>
  </sheetData>
  <sheetProtection sheet="1" formatCells="0" insertRows="0" deleteRows="0"/>
  <mergeCells count="10">
    <mergeCell ref="D32:E32"/>
    <mergeCell ref="B6:E6"/>
    <mergeCell ref="B5:E5"/>
    <mergeCell ref="B7:E7"/>
    <mergeCell ref="A1:E1"/>
    <mergeCell ref="B2:E2"/>
    <mergeCell ref="B3:E3"/>
    <mergeCell ref="B4:E4"/>
    <mergeCell ref="A9:E9"/>
    <mergeCell ref="A8:E8"/>
  </mergeCells>
  <dataValidations xWindow="151" yWindow="768"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31"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A15 A16:A22 A23 A24 A25 A26 A27 A28 A29 A30"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xWindow="151" yWindow="768"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B11:B31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C11" sqref="C11"/>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x14ac:dyDescent="0.2">
      <c r="A1" s="166" t="s">
        <v>151</v>
      </c>
      <c r="B1" s="166"/>
      <c r="C1" s="166"/>
      <c r="D1" s="166"/>
      <c r="E1" s="166"/>
      <c r="F1" s="166"/>
    </row>
    <row r="2" spans="1:6" ht="21" customHeight="1" x14ac:dyDescent="0.2">
      <c r="A2" s="3" t="s">
        <v>106</v>
      </c>
      <c r="B2" s="164" t="str">
        <f>'Summary and sign-off'!B2:F2</f>
        <v>Education New Zealand</v>
      </c>
      <c r="C2" s="164"/>
      <c r="D2" s="164"/>
      <c r="E2" s="164"/>
      <c r="F2" s="164"/>
    </row>
    <row r="3" spans="1:6" ht="31.5" x14ac:dyDescent="0.2">
      <c r="A3" s="3" t="s">
        <v>107</v>
      </c>
      <c r="B3" s="164" t="str">
        <f>'Summary and sign-off'!B3:F3</f>
        <v>Acting Chief Executive</v>
      </c>
      <c r="C3" s="164"/>
      <c r="D3" s="164"/>
      <c r="E3" s="164"/>
      <c r="F3" s="164"/>
    </row>
    <row r="4" spans="1:6" ht="21" customHeight="1" x14ac:dyDescent="0.2">
      <c r="A4" s="3" t="s">
        <v>108</v>
      </c>
      <c r="B4" s="164">
        <f>'Summary and sign-off'!B4:F4</f>
        <v>46062</v>
      </c>
      <c r="C4" s="164"/>
      <c r="D4" s="164"/>
      <c r="E4" s="164"/>
      <c r="F4" s="164"/>
    </row>
    <row r="5" spans="1:6" ht="21" customHeight="1" x14ac:dyDescent="0.2">
      <c r="A5" s="3" t="s">
        <v>109</v>
      </c>
      <c r="B5" s="164">
        <f>'Summary and sign-off'!B5:F5</f>
        <v>46199</v>
      </c>
      <c r="C5" s="164"/>
      <c r="D5" s="164"/>
      <c r="E5" s="164"/>
      <c r="F5" s="164"/>
    </row>
    <row r="6" spans="1:6" ht="21" customHeight="1" x14ac:dyDescent="0.2">
      <c r="A6" s="3" t="s">
        <v>152</v>
      </c>
      <c r="B6" s="159" t="s">
        <v>77</v>
      </c>
      <c r="C6" s="159"/>
      <c r="D6" s="159"/>
      <c r="E6" s="159"/>
      <c r="F6" s="159"/>
    </row>
    <row r="7" spans="1:6" ht="21" customHeight="1" x14ac:dyDescent="0.2">
      <c r="A7" s="3" t="s">
        <v>51</v>
      </c>
      <c r="B7" s="159" t="s">
        <v>79</v>
      </c>
      <c r="C7" s="159"/>
      <c r="D7" s="159"/>
      <c r="E7" s="159"/>
      <c r="F7" s="159"/>
    </row>
    <row r="8" spans="1:6" ht="36" customHeight="1" x14ac:dyDescent="0.2">
      <c r="A8" s="169" t="s">
        <v>153</v>
      </c>
      <c r="B8" s="169"/>
      <c r="C8" s="169"/>
      <c r="D8" s="169"/>
      <c r="E8" s="169"/>
      <c r="F8" s="169"/>
    </row>
    <row r="9" spans="1:6" ht="36" customHeight="1" x14ac:dyDescent="0.2">
      <c r="A9" s="177" t="s">
        <v>154</v>
      </c>
      <c r="B9" s="178"/>
      <c r="C9" s="178"/>
      <c r="D9" s="178"/>
      <c r="E9" s="178"/>
      <c r="F9" s="178"/>
    </row>
    <row r="10" spans="1:6" ht="39" customHeight="1" x14ac:dyDescent="0.2">
      <c r="A10" s="24" t="s">
        <v>114</v>
      </c>
      <c r="B10" s="110" t="s">
        <v>155</v>
      </c>
      <c r="C10" s="110" t="s">
        <v>156</v>
      </c>
      <c r="D10" s="110" t="s">
        <v>157</v>
      </c>
      <c r="E10" s="110" t="s">
        <v>158</v>
      </c>
      <c r="F10" s="110" t="s">
        <v>159</v>
      </c>
    </row>
    <row r="11" spans="1:6" s="2" customFormat="1" ht="25.5" x14ac:dyDescent="0.2">
      <c r="A11" s="133" t="s">
        <v>186</v>
      </c>
      <c r="B11" s="120" t="s">
        <v>172</v>
      </c>
      <c r="C11" s="123"/>
      <c r="D11" s="120"/>
      <c r="E11" s="124"/>
      <c r="F11" s="121"/>
    </row>
    <row r="12" spans="1:6" s="2" customFormat="1" x14ac:dyDescent="0.2">
      <c r="A12" s="115"/>
      <c r="B12" s="122"/>
      <c r="C12" s="123"/>
      <c r="D12" s="122"/>
      <c r="E12" s="124"/>
      <c r="F12" s="121"/>
    </row>
    <row r="13" spans="1:6" s="2" customFormat="1" x14ac:dyDescent="0.2">
      <c r="A13" s="115"/>
      <c r="B13" s="122"/>
      <c r="C13" s="123"/>
      <c r="D13" s="122"/>
      <c r="E13" s="124"/>
      <c r="F13" s="125"/>
    </row>
    <row r="14" spans="1:6" s="2" customFormat="1" x14ac:dyDescent="0.2">
      <c r="A14" s="115"/>
      <c r="B14" s="122"/>
      <c r="C14" s="123"/>
      <c r="D14" s="122"/>
      <c r="E14" s="124"/>
      <c r="F14" s="125"/>
    </row>
    <row r="15" spans="1:6" s="2" customFormat="1" x14ac:dyDescent="0.2">
      <c r="A15" s="115"/>
      <c r="B15" s="122"/>
      <c r="C15" s="123"/>
      <c r="D15" s="122"/>
      <c r="E15" s="124"/>
      <c r="F15" s="125"/>
    </row>
    <row r="16" spans="1:6" s="2" customFormat="1" x14ac:dyDescent="0.2">
      <c r="A16" s="115"/>
      <c r="B16" s="122"/>
      <c r="C16" s="123"/>
      <c r="D16" s="122"/>
      <c r="E16" s="124"/>
      <c r="F16" s="125"/>
    </row>
    <row r="17" spans="1:7" s="2" customFormat="1" x14ac:dyDescent="0.2">
      <c r="A17" s="115"/>
      <c r="B17" s="122"/>
      <c r="C17" s="123"/>
      <c r="D17" s="122"/>
      <c r="E17" s="124"/>
      <c r="F17" s="125"/>
    </row>
    <row r="18" spans="1:7" s="2" customFormat="1" x14ac:dyDescent="0.2">
      <c r="A18" s="115"/>
      <c r="B18" s="122"/>
      <c r="C18" s="123"/>
      <c r="D18" s="122"/>
      <c r="E18" s="124"/>
      <c r="F18" s="125"/>
    </row>
    <row r="19" spans="1:7" s="2" customFormat="1" x14ac:dyDescent="0.2">
      <c r="A19" s="115"/>
      <c r="B19" s="122"/>
      <c r="C19" s="123"/>
      <c r="D19" s="122"/>
      <c r="E19" s="124"/>
      <c r="F19" s="125"/>
    </row>
    <row r="20" spans="1:7" s="2" customFormat="1" x14ac:dyDescent="0.2">
      <c r="A20" s="115"/>
      <c r="B20" s="122"/>
      <c r="C20" s="123"/>
      <c r="D20" s="122"/>
      <c r="E20" s="124"/>
      <c r="F20" s="125"/>
    </row>
    <row r="21" spans="1:7" s="2" customFormat="1" x14ac:dyDescent="0.2">
      <c r="A21" s="115"/>
      <c r="B21" s="122"/>
      <c r="C21" s="123"/>
      <c r="D21" s="122"/>
      <c r="E21" s="124"/>
      <c r="F21" s="125"/>
    </row>
    <row r="22" spans="1:7" s="2" customFormat="1" x14ac:dyDescent="0.2">
      <c r="A22" s="115"/>
      <c r="B22" s="122"/>
      <c r="C22" s="123"/>
      <c r="D22" s="122"/>
      <c r="E22" s="124"/>
      <c r="F22" s="125"/>
    </row>
    <row r="23" spans="1:7" s="2" customFormat="1" x14ac:dyDescent="0.2">
      <c r="A23" s="115"/>
      <c r="B23" s="122"/>
      <c r="C23" s="123"/>
      <c r="D23" s="122"/>
      <c r="E23" s="124"/>
      <c r="F23" s="125"/>
    </row>
    <row r="24" spans="1:7" s="2" customFormat="1" hidden="1" x14ac:dyDescent="0.2">
      <c r="A24" s="93"/>
      <c r="B24" s="98"/>
      <c r="C24" s="100"/>
      <c r="D24" s="98"/>
      <c r="E24" s="101"/>
      <c r="F24" s="99"/>
    </row>
    <row r="25" spans="1:7" ht="34.5" customHeight="1" x14ac:dyDescent="0.2">
      <c r="A25" s="111" t="s">
        <v>160</v>
      </c>
      <c r="B25" s="112" t="s">
        <v>161</v>
      </c>
      <c r="C25" s="113">
        <f>C26+C27</f>
        <v>0</v>
      </c>
      <c r="D25" s="114" t="str">
        <f>IF(SUBTOTAL(3,C11:C24)=SUBTOTAL(103,C11:C24),'Summary and sign-off'!$A$48,'Summary and sign-off'!$A$49)</f>
        <v>Check - there are no hidden rows with data</v>
      </c>
      <c r="E25" s="165" t="str">
        <f>IF('Summary and sign-off'!F60='Summary and sign-off'!F54,'Summary and sign-off'!A52,'Summary and sign-off'!A50)</f>
        <v>Not all lines have an entry for "Description", "Was the gift accepted?" and "Estimated value in NZ$"</v>
      </c>
      <c r="F25" s="165"/>
      <c r="G25" s="2"/>
    </row>
    <row r="26" spans="1:7" ht="25.5" customHeight="1" x14ac:dyDescent="0.25">
      <c r="A26" s="53"/>
      <c r="B26" s="54" t="s">
        <v>92</v>
      </c>
      <c r="C26" s="55">
        <f>COUNTIF(C11:C24,'Summary and sign-off'!A45)</f>
        <v>0</v>
      </c>
      <c r="D26" s="14"/>
      <c r="E26" s="15"/>
      <c r="F26" s="16"/>
    </row>
    <row r="27" spans="1:7" ht="25.5" customHeight="1" x14ac:dyDescent="0.25">
      <c r="A27" s="53"/>
      <c r="B27" s="54" t="s">
        <v>93</v>
      </c>
      <c r="C27" s="55">
        <f>COUNTIF(C11:C24,'Summary and sign-off'!A46)</f>
        <v>0</v>
      </c>
      <c r="D27" s="14"/>
      <c r="E27" s="15"/>
      <c r="F27" s="16"/>
    </row>
    <row r="28" spans="1:7" x14ac:dyDescent="0.2">
      <c r="A28" s="17"/>
      <c r="B28" s="18"/>
      <c r="C28" s="17"/>
      <c r="D28" s="19"/>
      <c r="E28" s="19"/>
      <c r="F28" s="17"/>
    </row>
    <row r="29" spans="1:7" x14ac:dyDescent="0.2">
      <c r="A29" s="18" t="s">
        <v>150</v>
      </c>
      <c r="B29" s="18"/>
      <c r="C29" s="18"/>
      <c r="D29" s="18"/>
      <c r="E29" s="18"/>
      <c r="F29" s="18"/>
    </row>
    <row r="30" spans="1:7" ht="12.6" customHeight="1" x14ac:dyDescent="0.2">
      <c r="A30" s="20" t="s">
        <v>128</v>
      </c>
      <c r="B30" s="17"/>
      <c r="C30" s="17"/>
      <c r="D30" s="17"/>
      <c r="E30" s="17"/>
    </row>
    <row r="31" spans="1:7" x14ac:dyDescent="0.2">
      <c r="A31" s="20" t="s">
        <v>75</v>
      </c>
      <c r="B31" s="19"/>
      <c r="C31" s="17"/>
      <c r="D31" s="17"/>
      <c r="E31" s="17"/>
      <c r="F31" s="17"/>
    </row>
    <row r="32" spans="1:7" x14ac:dyDescent="0.2">
      <c r="A32" s="20" t="s">
        <v>162</v>
      </c>
      <c r="B32" s="21"/>
      <c r="C32" s="21"/>
      <c r="D32" s="21"/>
      <c r="E32" s="21"/>
      <c r="F32" s="21"/>
    </row>
    <row r="33" spans="1:6" ht="12.75" customHeight="1" x14ac:dyDescent="0.2">
      <c r="A33" s="20" t="s">
        <v>163</v>
      </c>
      <c r="B33" s="17"/>
      <c r="C33" s="17"/>
      <c r="D33" s="17"/>
      <c r="E33" s="17"/>
      <c r="F33" s="17"/>
    </row>
    <row r="34" spans="1:6" ht="12.95" customHeight="1" x14ac:dyDescent="0.2">
      <c r="A34" s="20" t="s">
        <v>164</v>
      </c>
      <c r="B34" s="17"/>
      <c r="C34" s="17"/>
      <c r="D34" s="17"/>
      <c r="E34" s="17"/>
      <c r="F34" s="17"/>
    </row>
    <row r="35" spans="1:6" x14ac:dyDescent="0.2">
      <c r="A35" s="20" t="s">
        <v>165</v>
      </c>
      <c r="C35" s="17"/>
      <c r="D35" s="17"/>
      <c r="E35" s="17"/>
      <c r="F35" s="17"/>
    </row>
    <row r="36" spans="1:6" ht="12.75" customHeight="1" x14ac:dyDescent="0.2">
      <c r="A36" s="20" t="s">
        <v>143</v>
      </c>
      <c r="B36" s="20"/>
      <c r="C36" s="22"/>
      <c r="D36" s="22"/>
      <c r="E36" s="22"/>
      <c r="F36" s="22"/>
    </row>
    <row r="37" spans="1:6" ht="12.75" customHeight="1" x14ac:dyDescent="0.2">
      <c r="A37" s="20"/>
      <c r="B37" s="20"/>
      <c r="C37" s="22"/>
      <c r="D37" s="22"/>
      <c r="E37" s="22"/>
      <c r="F37" s="22"/>
    </row>
    <row r="38" spans="1:6" ht="12.75" hidden="1" customHeight="1" x14ac:dyDescent="0.2">
      <c r="A38" s="20"/>
      <c r="B38" s="20"/>
      <c r="C38" s="22"/>
      <c r="D38" s="22"/>
      <c r="E38" s="22"/>
      <c r="F38" s="22"/>
    </row>
    <row r="41" spans="1:6" hidden="1" x14ac:dyDescent="0.2">
      <c r="A41" s="18"/>
      <c r="B41" s="18"/>
      <c r="C41" s="18"/>
      <c r="D41" s="18"/>
      <c r="E41" s="18"/>
      <c r="F41" s="18"/>
    </row>
    <row r="42" spans="1:6" hidden="1" x14ac:dyDescent="0.2">
      <c r="A42" s="18"/>
      <c r="B42" s="18"/>
      <c r="C42" s="18"/>
      <c r="D42" s="18"/>
      <c r="E42" s="18"/>
      <c r="F42" s="18"/>
    </row>
    <row r="43" spans="1:6" hidden="1" x14ac:dyDescent="0.2">
      <c r="A43" s="18"/>
      <c r="B43" s="18"/>
      <c r="C43" s="18"/>
      <c r="D43" s="18"/>
      <c r="E43" s="18"/>
      <c r="F43" s="18"/>
    </row>
    <row r="44" spans="1:6" hidden="1" x14ac:dyDescent="0.2">
      <c r="A44" s="18"/>
      <c r="B44" s="18"/>
      <c r="C44" s="18"/>
      <c r="D44" s="18"/>
      <c r="E44" s="18"/>
      <c r="F44" s="18"/>
    </row>
    <row r="45" spans="1:6" hidden="1" x14ac:dyDescent="0.2">
      <c r="A45" s="18"/>
      <c r="B45" s="18"/>
      <c r="C45" s="18"/>
      <c r="D45" s="18"/>
      <c r="E45" s="18"/>
      <c r="F45" s="18"/>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Word Document" ma:contentTypeID="0x010100F7BF08508B97ED4B93757094D26869F10B009DC0B0103FF8B6448B6CDA7DD75C3F79" ma:contentTypeVersion="35" ma:contentTypeDescription="Create a new Word Document" ma:contentTypeScope="" ma:versionID="90aee9111401264b7b5431f8d3c617cb">
  <xsd:schema xmlns:xsd="http://www.w3.org/2001/XMLSchema" xmlns:xs="http://www.w3.org/2001/XMLSchema" xmlns:p="http://schemas.microsoft.com/office/2006/metadata/properties" xmlns:ns2="f29a2f10-a5db-4e09-b9c5-62a791749201" xmlns:ns3="c961e2dd-11b9-4991-837f-52438ca1ff01" xmlns:ns4="ac9748e9-a018-48c5-8fa7-6dc6b668b208" targetNamespace="http://schemas.microsoft.com/office/2006/metadata/properties" ma:root="true" ma:fieldsID="f2bbd6b3be6aa0329215282ce84821f9" ns2:_="" ns3:_="" ns4:_="">
    <xsd:import namespace="f29a2f10-a5db-4e09-b9c5-62a791749201"/>
    <xsd:import namespace="c961e2dd-11b9-4991-837f-52438ca1ff01"/>
    <xsd:import namespace="ac9748e9-a018-48c5-8fa7-6dc6b668b208"/>
    <xsd:element name="properties">
      <xsd:complexType>
        <xsd:sequence>
          <xsd:element name="documentManagement">
            <xsd:complexType>
              <xsd:all>
                <xsd:element ref="ns2:ENZCompliance" minOccurs="0"/>
                <xsd:element ref="ns2:ENZAudience" minOccurs="0"/>
                <xsd:element ref="ns2:TaxKeywordTaxHTField" minOccurs="0"/>
                <xsd:element ref="ns2:TaxCatchAllLabel" minOccurs="0"/>
                <xsd:element ref="ns2:C3FinancialYearNote" minOccurs="0"/>
                <xsd:element ref="ns2:hf6f8425742942ce996f03b8a46e85bc" minOccurs="0"/>
                <xsd:element ref="ns2:i97195ef2ac04be4802cb72747954982" minOccurs="0"/>
                <xsd:element ref="ns2:m5527a7c684b44749bfb914d709bc3e7" minOccurs="0"/>
                <xsd:element ref="ns2:C3TopicNote" minOccurs="0"/>
                <xsd:element ref="ns2:ee7c471fd65e4297a2a17f0975475300" minOccurs="0"/>
                <xsd:element ref="ns2:TaxCatchAll" minOccurs="0"/>
                <xsd:element ref="ns3:MediaServiceMetadata" minOccurs="0"/>
                <xsd:element ref="ns3:MediaServiceFastMetadata" minOccurs="0"/>
                <xsd:element ref="ns4:SharedWithUsers" minOccurs="0"/>
                <xsd:element ref="ns4:SharedWithDetails" minOccurs="0"/>
                <xsd:element ref="ns3:MediaServiceEventHashCode" minOccurs="0"/>
                <xsd:element ref="ns3:MediaServiceGenerationTime" minOccurs="0"/>
                <xsd:element ref="ns3:MediaServiceAutoKeyPoints" minOccurs="0"/>
                <xsd:element ref="ns3:MediaServiceKeyPoints" minOccurs="0"/>
                <xsd:element ref="ns3:MediaServiceDateTaken" minOccurs="0"/>
                <xsd:element ref="ns3:MediaServiceObjectDetectorVersions" minOccurs="0"/>
                <xsd:element ref="ns3:MediaServiceSearchProperties" minOccurs="0"/>
                <xsd:element ref="ns3:lcf76f155ced4ddcb4097134ff3c332f"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9a2f10-a5db-4e09-b9c5-62a791749201" elementFormDefault="qualified">
    <xsd:import namespace="http://schemas.microsoft.com/office/2006/documentManagement/types"/>
    <xsd:import namespace="http://schemas.microsoft.com/office/infopath/2007/PartnerControls"/>
    <xsd:element name="ENZCompliance" ma:index="6" nillable="true" ma:displayName="Compliance?" ma:default="0" ma:description="Compliance" ma:internalName="ENZCompliance" ma:readOnly="false">
      <xsd:simpleType>
        <xsd:restriction base="dms:Boolean"/>
      </xsd:simpleType>
    </xsd:element>
    <xsd:element name="ENZAudience" ma:index="9" nillable="true" ma:displayName="Audience" ma:description="Use to specify who the audience is" ma:format="Dropdown" ma:internalName="ENZAudience" ma:readOnly="false">
      <xsd:simpleType>
        <xsd:restriction base="dms:Choice">
          <xsd:enumeration value="Internal"/>
          <xsd:enumeration value="External"/>
        </xsd:restriction>
      </xsd:simpleType>
    </xsd:element>
    <xsd:element name="TaxKeywordTaxHTField" ma:index="12" nillable="true" ma:taxonomy="true" ma:internalName="TaxKeywordTaxHTField" ma:taxonomyFieldName="TaxKeyword" ma:displayName="Enterprise Keywords" ma:readOnly="false" ma:fieldId="{23f27201-bee3-471e-b2e7-b64fd8b7ca38}" ma:taxonomyMulti="true" ma:sspId="8841a2e4-9660-4702-90f8-eaff47187233" ma:termSetId="00000000-0000-0000-0000-000000000000" ma:anchorId="00000000-0000-0000-0000-000000000000" ma:open="true" ma:isKeyword="true">
      <xsd:complexType>
        <xsd:sequence>
          <xsd:element ref="pc:Terms" minOccurs="0" maxOccurs="1"/>
        </xsd:sequence>
      </xsd:complexType>
    </xsd:element>
    <xsd:element name="TaxCatchAllLabel" ma:index="13" nillable="true" ma:displayName="Taxonomy Catch All Column1" ma:hidden="true" ma:list="{2f54e864-6ef8-46b5-9ff6-c34b9b90af68}" ma:internalName="TaxCatchAllLabel" ma:readOnly="true" ma:showField="CatchAllDataLabel" ma:web="f29a2f10-a5db-4e09-b9c5-62a791749201">
      <xsd:complexType>
        <xsd:complexContent>
          <xsd:extension base="dms:MultiChoiceLookup">
            <xsd:sequence>
              <xsd:element name="Value" type="dms:Lookup" maxOccurs="unbounded" minOccurs="0" nillable="true"/>
            </xsd:sequence>
          </xsd:extension>
        </xsd:complexContent>
      </xsd:complexType>
    </xsd:element>
    <xsd:element name="C3FinancialYearNote" ma:index="15" nillable="true" ma:taxonomy="true" ma:internalName="C3FinancialYearNote" ma:taxonomyFieldName="C3FinancialYear" ma:displayName="Financial Year" ma:readOnly="false" ma:default="2953;#FY24/25|6e1e1fc5-466d-438b-951b-7731cc73f5e5" ma:fieldId="{576f231a-00e6-4d2f-a497-c942067ed5b8}" ma:sspId="8841a2e4-9660-4702-90f8-eaff47187233" ma:termSetId="632b6c3a-d534-4114-9b8e-3803da0430bf" ma:anchorId="00000000-0000-0000-0000-000000000000" ma:open="false" ma:isKeyword="false">
      <xsd:complexType>
        <xsd:sequence>
          <xsd:element ref="pc:Terms" minOccurs="0" maxOccurs="1"/>
        </xsd:sequence>
      </xsd:complexType>
    </xsd:element>
    <xsd:element name="hf6f8425742942ce996f03b8a46e85bc" ma:index="18" nillable="true" ma:taxonomy="true" ma:internalName="hf6f8425742942ce996f03b8a46e85bc" ma:taxonomyFieldName="ENZMonth" ma:displayName="Month" ma:readOnly="false" ma:fieldId="{1f6f8425-7429-42ce-996f-03b8a46e85bc}" ma:sspId="8841a2e4-9660-4702-90f8-eaff47187233" ma:termSetId="5c72b20c-7220-4fed-8a5f-98cd756a2799" ma:anchorId="00000000-0000-0000-0000-000000000000" ma:open="false" ma:isKeyword="false">
      <xsd:complexType>
        <xsd:sequence>
          <xsd:element ref="pc:Terms" minOccurs="0" maxOccurs="1"/>
        </xsd:sequence>
      </xsd:complexType>
    </xsd:element>
    <xsd:element name="i97195ef2ac04be4802cb72747954982" ma:index="20" nillable="true" ma:taxonomy="true" ma:internalName="i97195ef2ac04be4802cb72747954982" ma:taxonomyFieldName="ENZCountry" ma:displayName="Country" ma:readOnly="false" ma:fieldId="{297195ef-2ac0-4be4-802c-b72747954982}" ma:taxonomyMulti="true" ma:sspId="8841a2e4-9660-4702-90f8-eaff47187233" ma:termSetId="151de816-ee7b-4103-b2a0-c3656fbfd226" ma:anchorId="00000000-0000-0000-0000-000000000000" ma:open="false" ma:isKeyword="false">
      <xsd:complexType>
        <xsd:sequence>
          <xsd:element ref="pc:Terms" minOccurs="0" maxOccurs="1"/>
        </xsd:sequence>
      </xsd:complexType>
    </xsd:element>
    <xsd:element name="m5527a7c684b44749bfb914d709bc3e7" ma:index="22" nillable="true" ma:taxonomy="true" ma:internalName="m5527a7c684b44749bfb914d709bc3e7" ma:taxonomyFieldName="Financial_x0020_Reporting_x0020_Activity" ma:displayName="Financial Reporting Activity" ma:readOnly="false" ma:fieldId="{65527a7c-684b-4474-9bfb-914d709bc3e7}" ma:sspId="8841a2e4-9660-4702-90f8-eaff47187233" ma:termSetId="26d8a312-5874-4e7d-a46b-809f62a4adaf" ma:anchorId="00000000-0000-0000-0000-000000000000" ma:open="false" ma:isKeyword="false">
      <xsd:complexType>
        <xsd:sequence>
          <xsd:element ref="pc:Terms" minOccurs="0" maxOccurs="1"/>
        </xsd:sequence>
      </xsd:complexType>
    </xsd:element>
    <xsd:element name="C3TopicNote" ma:index="23" nillable="true" ma:taxonomy="true" ma:internalName="C3TopicNote" ma:taxonomyFieldName="C3Topic" ma:displayName="Topic" ma:readOnly="false" ma:fieldId="{6a3fe89f-a6dd-4490-a9c1-3ef38d67b8c7}" ma:sspId="8841a2e4-9660-4702-90f8-eaff47187233" ma:termSetId="bb4b80ea-d13b-4d58-975b-82b20552ad69" ma:anchorId="98ee3d5a-ecba-48ce-b828-ae5821b1b7e8" ma:open="false" ma:isKeyword="false">
      <xsd:complexType>
        <xsd:sequence>
          <xsd:element ref="pc:Terms" minOccurs="0" maxOccurs="1"/>
        </xsd:sequence>
      </xsd:complexType>
    </xsd:element>
    <xsd:element name="ee7c471fd65e4297a2a17f0975475300" ma:index="24" nillable="true" ma:taxonomy="true" ma:internalName="ee7c471fd65e4297a2a17f0975475300" ma:taxonomyFieldName="ENZGlobalRegion" ma:displayName="Global Region" ma:readOnly="false" ma:fieldId="{ee7c471f-d65e-4297-a2a1-7f0975475300}" ma:sspId="8841a2e4-9660-4702-90f8-eaff47187233" ma:termSetId="470a45cb-f221-4165-9ca4-afffd181bd76" ma:anchorId="00000000-0000-0000-0000-000000000000" ma:open="false" ma:isKeyword="false">
      <xsd:complexType>
        <xsd:sequence>
          <xsd:element ref="pc:Terms" minOccurs="0" maxOccurs="1"/>
        </xsd:sequence>
      </xsd:complexType>
    </xsd:element>
    <xsd:element name="TaxCatchAll" ma:index="25" nillable="true" ma:displayName="Taxonomy Catch All Column" ma:hidden="true" ma:list="{2f54e864-6ef8-46b5-9ff6-c34b9b90af68}" ma:internalName="TaxCatchAll" ma:readOnly="false" ma:showField="CatchAllData" ma:web="f29a2f10-a5db-4e09-b9c5-62a79174920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961e2dd-11b9-4991-837f-52438ca1ff01"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DateTaken" ma:index="34" nillable="true" ma:displayName="MediaServiceDateTaken" ma:hidden="true" ma:internalName="MediaServiceDateTaken" ma:readOnly="true">
      <xsd:simpleType>
        <xsd:restriction base="dms:Text"/>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element name="MediaServiceSearchProperties" ma:index="36" nillable="true" ma:displayName="MediaServiceSearchProperties" ma:hidden="true" ma:internalName="MediaServiceSearchProperties" ma:readOnly="true">
      <xsd:simpleType>
        <xsd:restriction base="dms:Note"/>
      </xsd:simpleType>
    </xsd:element>
    <xsd:element name="lcf76f155ced4ddcb4097134ff3c332f" ma:index="38" nillable="true" ma:taxonomy="true" ma:internalName="lcf76f155ced4ddcb4097134ff3c332f" ma:taxonomyFieldName="MediaServiceImageTags" ma:displayName="Image Tags" ma:readOnly="false" ma:fieldId="{5cf76f15-5ced-4ddc-b409-7134ff3c332f}" ma:taxonomyMulti="true" ma:sspId="8841a2e4-9660-4702-90f8-eaff47187233" ma:termSetId="09814cd3-568e-fe90-9814-8d621ff8fb84" ma:anchorId="fba54fb3-c3e1-fe81-a776-ca4b69148c4d" ma:open="true" ma:isKeyword="false">
      <xsd:complexType>
        <xsd:sequence>
          <xsd:element ref="pc:Terms" minOccurs="0" maxOccurs="1"/>
        </xsd:sequence>
      </xsd:complexType>
    </xsd:element>
    <xsd:element name="MediaServiceOCR" ma:index="3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9748e9-a018-48c5-8fa7-6dc6b668b208" elementFormDefault="qualified">
    <xsd:import namespace="http://schemas.microsoft.com/office/2006/documentManagement/types"/>
    <xsd:import namespace="http://schemas.microsoft.com/office/infopath/2007/PartnerControls"/>
    <xsd:element name="SharedWithUsers" ma:index="2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hf6f8425742942ce996f03b8a46e85bc xmlns="f29a2f10-a5db-4e09-b9c5-62a791749201">
      <Terms xmlns="http://schemas.microsoft.com/office/infopath/2007/PartnerControls">
        <TermInfo xmlns="http://schemas.microsoft.com/office/infopath/2007/PartnerControls">
          <TermName xmlns="http://schemas.microsoft.com/office/infopath/2007/PartnerControls">May</TermName>
          <TermId xmlns="http://schemas.microsoft.com/office/infopath/2007/PartnerControls">95c9a5cd-e9e1-4c6d-8578-eb497a0974ac</TermId>
        </TermInfo>
      </Terms>
    </hf6f8425742942ce996f03b8a46e85bc>
    <m5527a7c684b44749bfb914d709bc3e7 xmlns="f29a2f10-a5db-4e09-b9c5-62a791749201">
      <Terms xmlns="http://schemas.microsoft.com/office/infopath/2007/PartnerControls"/>
    </m5527a7c684b44749bfb914d709bc3e7>
    <i97195ef2ac04be4802cb72747954982 xmlns="f29a2f10-a5db-4e09-b9c5-62a791749201">
      <Terms xmlns="http://schemas.microsoft.com/office/infopath/2007/PartnerControls"/>
    </i97195ef2ac04be4802cb72747954982>
    <ENZCompliance xmlns="f29a2f10-a5db-4e09-b9c5-62a791749201">false</ENZCompliance>
    <ENZAudience xmlns="f29a2f10-a5db-4e09-b9c5-62a791749201" xsi:nil="true"/>
    <TaxKeywordTaxHTField xmlns="f29a2f10-a5db-4e09-b9c5-62a791749201">
      <Terms xmlns="http://schemas.microsoft.com/office/infopath/2007/PartnerControls"/>
    </TaxKeywordTaxHTField>
    <C3TopicNote xmlns="f29a2f10-a5db-4e09-b9c5-62a791749201">
      <Terms xmlns="http://schemas.microsoft.com/office/infopath/2007/PartnerControls">
        <TermInfo xmlns="http://schemas.microsoft.com/office/infopath/2007/PartnerControls">
          <TermName xmlns="http://schemas.microsoft.com/office/infopath/2007/PartnerControls">CE Expenses</TermName>
          <TermId xmlns="http://schemas.microsoft.com/office/infopath/2007/PartnerControls">d970ab78-8c14-4757-a5bb-a6189f86cae2</TermId>
        </TermInfo>
      </Terms>
    </C3TopicNote>
    <ee7c471fd65e4297a2a17f0975475300 xmlns="f29a2f10-a5db-4e09-b9c5-62a791749201">
      <Terms xmlns="http://schemas.microsoft.com/office/infopath/2007/PartnerControls"/>
    </ee7c471fd65e4297a2a17f0975475300>
    <TaxCatchAll xmlns="f29a2f10-a5db-4e09-b9c5-62a791749201">
      <Value>79</Value>
      <Value>141</Value>
      <Value>3080</Value>
    </TaxCatchAll>
    <lcf76f155ced4ddcb4097134ff3c332f xmlns="c961e2dd-11b9-4991-837f-52438ca1ff01">
      <Terms xmlns="http://schemas.microsoft.com/office/infopath/2007/PartnerControls"/>
    </lcf76f155ced4ddcb4097134ff3c332f>
    <C3FinancialYearNote xmlns="f29a2f10-a5db-4e09-b9c5-62a791749201">
      <Terms xmlns="http://schemas.microsoft.com/office/infopath/2007/PartnerControls">
        <TermInfo xmlns="http://schemas.microsoft.com/office/infopath/2007/PartnerControls">
          <TermName xmlns="http://schemas.microsoft.com/office/infopath/2007/PartnerControls">FY25/26</TermName>
          <TermId xmlns="http://schemas.microsoft.com/office/infopath/2007/PartnerControls">cc7385bb-b097-44ad-b011-19ad205ab4b7</TermId>
        </TermInfo>
      </Terms>
    </C3FinancialYearNote>
    <SharedWithUsers xmlns="ac9748e9-a018-48c5-8fa7-6dc6b668b208">
      <UserInfo>
        <DisplayName>Ken Smart</DisplayName>
        <AccountId>87</AccountId>
        <AccountType/>
      </UserInfo>
      <UserInfo>
        <DisplayName>Nehalkumar patel</DisplayName>
        <AccountId>157</AccountId>
        <AccountType/>
      </UserInfo>
    </SharedWithUsers>
  </documentManagement>
</p:properties>
</file>

<file path=customXml/itemProps1.xml><?xml version="1.0" encoding="utf-8"?>
<ds:datastoreItem xmlns:ds="http://schemas.openxmlformats.org/officeDocument/2006/customXml" ds:itemID="{6FA5486A-80EA-46AA-B9F1-DC5DAF3F4C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9a2f10-a5db-4e09-b9c5-62a791749201"/>
    <ds:schemaRef ds:uri="c961e2dd-11b9-4991-837f-52438ca1ff01"/>
    <ds:schemaRef ds:uri="ac9748e9-a018-48c5-8fa7-6dc6b668b2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3.xml><?xml version="1.0" encoding="utf-8"?>
<ds:datastoreItem xmlns:ds="http://schemas.openxmlformats.org/officeDocument/2006/customXml" ds:itemID="{F579D7F4-D0D7-4BCB-BBEA-E7C37A64913E}">
  <ds:schemaRefs>
    <ds:schemaRef ds:uri="http://purl.org/dc/elements/1.1/"/>
    <ds:schemaRef ds:uri="http://purl.org/dc/dcmitype/"/>
    <ds:schemaRef ds:uri="ac9748e9-a018-48c5-8fa7-6dc6b668b208"/>
    <ds:schemaRef ds:uri="http://www.w3.org/XML/1998/namespace"/>
    <ds:schemaRef ds:uri="http://schemas.microsoft.com/office/2006/documentManagement/types"/>
    <ds:schemaRef ds:uri="http://purl.org/dc/terms/"/>
    <ds:schemaRef ds:uri="http://schemas.microsoft.com/office/2006/metadata/properties"/>
    <ds:schemaRef ds:uri="f29a2f10-a5db-4e09-b9c5-62a791749201"/>
    <ds:schemaRef ds:uri="http://schemas.microsoft.com/office/infopath/2007/PartnerControls"/>
    <ds:schemaRef ds:uri="http://schemas.openxmlformats.org/package/2006/metadata/core-properties"/>
    <ds:schemaRef ds:uri="c961e2dd-11b9-4991-837f-52438ca1ff0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Lisa Joe</cp:lastModifiedBy>
  <cp:revision/>
  <dcterms:created xsi:type="dcterms:W3CDTF">2010-10-17T20:59:02Z</dcterms:created>
  <dcterms:modified xsi:type="dcterms:W3CDTF">2026-07-26T22:36:05Z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0x010100F7BF08508B97ED4B93757094D26869F10B009DC0B0103FF8B6448B6CDA7DD75C3F79</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a8a4f21a-863d-4623-8308-1d8e1a69ec25</vt:lpwstr>
  </property>
  <property fmtid="{D5CDD505-2E9C-101B-9397-08002B2CF9AE}" pid="10" name="SharedWithUsers">
    <vt:lpwstr>87;#Ken Smart;#157;#Nehalkumar patel</vt:lpwstr>
  </property>
  <property fmtid="{D5CDD505-2E9C-101B-9397-08002B2CF9AE}" pid="11" name="TaxKeyword">
    <vt:lpwstr/>
  </property>
  <property fmtid="{D5CDD505-2E9C-101B-9397-08002B2CF9AE}" pid="12" name="ENZMonth">
    <vt:lpwstr>79;#May|95c9a5cd-e9e1-4c6d-8578-eb497a0974ac</vt:lpwstr>
  </property>
  <property fmtid="{D5CDD505-2E9C-101B-9397-08002B2CF9AE}" pid="13" name="Financial Reporting Activity">
    <vt:lpwstr/>
  </property>
  <property fmtid="{D5CDD505-2E9C-101B-9397-08002B2CF9AE}" pid="14" name="C3FinancialYear">
    <vt:lpwstr>3080;#FY25/26|cc7385bb-b097-44ad-b011-19ad205ab4b7</vt:lpwstr>
  </property>
  <property fmtid="{D5CDD505-2E9C-101B-9397-08002B2CF9AE}" pid="15" name="ENZCountry">
    <vt:lpwstr/>
  </property>
  <property fmtid="{D5CDD505-2E9C-101B-9397-08002B2CF9AE}" pid="16" name="MediaServiceImageTags">
    <vt:lpwstr/>
  </property>
  <property fmtid="{D5CDD505-2E9C-101B-9397-08002B2CF9AE}" pid="17" name="C3Topic">
    <vt:lpwstr>141;#CE Expenses|d970ab78-8c14-4757-a5bb-a6189f86cae2</vt:lpwstr>
  </property>
  <property fmtid="{D5CDD505-2E9C-101B-9397-08002B2CF9AE}" pid="18" name="ENZGlobalRegion">
    <vt:lpwstr/>
  </property>
  <property fmtid="{D5CDD505-2E9C-101B-9397-08002B2CF9AE}" pid="19" name="Financial_x0020_Reporting_x0020_Activity">
    <vt:lpwstr/>
  </property>
</Properties>
</file>