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480" yWindow="750" windowWidth="23250" windowHeight="11475"/>
  </bookViews>
  <sheets>
    <sheet name="Travel" sheetId="1" r:id="rId1"/>
    <sheet name="Hospitality" sheetId="4" r:id="rId2"/>
    <sheet name="Gifts &amp; Hospitality received" sheetId="5" r:id="rId3"/>
    <sheet name="Other" sheetId="6" r:id="rId4"/>
  </sheets>
  <definedNames>
    <definedName name="_xlnm.Print_Area" localSheetId="1">Hospitality!$A$1:$E$33</definedName>
    <definedName name="_xlnm.Print_Area" localSheetId="3">Other!$A$1:$E$38</definedName>
    <definedName name="_xlnm.Print_Area" localSheetId="0">Travel!$A$1:$E$58</definedName>
    <definedName name="_xlnm.Print_Titles" localSheetId="2">'Gifts &amp; Hospitality received'!$6:$6</definedName>
    <definedName name="_xlnm.Print_Titles" localSheetId="1">Hospitality!$6:$6</definedName>
    <definedName name="_xlnm.Print_Titles" localSheetId="3">Other!$6:$6</definedName>
    <definedName name="_xlnm.Print_Titles" localSheetId="0">Travel!$6:$6</definedName>
  </definedNames>
  <calcPr calcId="152511"/>
</workbook>
</file>

<file path=xl/calcChain.xml><?xml version="1.0" encoding="utf-8"?>
<calcChain xmlns="http://schemas.openxmlformats.org/spreadsheetml/2006/main">
  <c r="B17" i="6" l="1"/>
  <c r="B52" i="1"/>
  <c r="B50" i="1"/>
  <c r="B19" i="1" l="1"/>
  <c r="B32" i="4"/>
  <c r="B31" i="4"/>
  <c r="B24" i="4"/>
  <c r="B56" i="1"/>
  <c r="B57" i="1" s="1"/>
  <c r="B38" i="1"/>
  <c r="B29" i="1"/>
  <c r="B21" i="6" l="1"/>
  <c r="B22" i="6"/>
  <c r="B20" i="6" l="1"/>
  <c r="B36" i="6" l="1"/>
  <c r="B37" i="6" s="1"/>
  <c r="C2" i="5"/>
  <c r="B65" i="4" l="1"/>
  <c r="D2" i="4" l="1"/>
</calcChain>
</file>

<file path=xl/sharedStrings.xml><?xml version="1.0" encoding="utf-8"?>
<sst xmlns="http://schemas.openxmlformats.org/spreadsheetml/2006/main" count="367" uniqueCount="205">
  <si>
    <t>Education New Zealand</t>
  </si>
  <si>
    <t>International and domestic travel expenses</t>
  </si>
  <si>
    <t>Date</t>
  </si>
  <si>
    <t>Amount (NZ$)*</t>
  </si>
  <si>
    <t>Location/s</t>
  </si>
  <si>
    <t>Wellington</t>
  </si>
  <si>
    <t>* GST-inclusive</t>
  </si>
  <si>
    <t>Chief Executive:  Grant McPherson</t>
  </si>
  <si>
    <t>International Travel:  Non-credit card expenses</t>
  </si>
  <si>
    <t>Domestic Travel:  Credit card expenses</t>
  </si>
  <si>
    <t>Domestic Travel:  Non-credit card expenses</t>
  </si>
  <si>
    <t>Total international travel expenses</t>
  </si>
  <si>
    <t>Total for domestic travel expenses</t>
  </si>
  <si>
    <t>Total travel expenses</t>
  </si>
  <si>
    <t>Nature</t>
  </si>
  <si>
    <t>Hospitality provided</t>
  </si>
  <si>
    <t>Hospitality provided:  Non-credit card expenses</t>
  </si>
  <si>
    <t>Total hospitality provided</t>
  </si>
  <si>
    <t>Description</t>
  </si>
  <si>
    <t>Offered by</t>
  </si>
  <si>
    <t>Estimated value</t>
  </si>
  <si>
    <t>Other</t>
  </si>
  <si>
    <t>International Travel:  Credit card expenses</t>
  </si>
  <si>
    <t>Hospitality provided: Credit card expenses</t>
  </si>
  <si>
    <t>Other non-credit card expenses</t>
  </si>
  <si>
    <t>Other credit card expenses</t>
  </si>
  <si>
    <t>Total other expenses</t>
  </si>
  <si>
    <t>Total</t>
  </si>
  <si>
    <t>Auckland</t>
  </si>
  <si>
    <t>Coffee (3 people)</t>
  </si>
  <si>
    <t>Cell phone Charges</t>
  </si>
  <si>
    <t>Lunch (2 people)</t>
  </si>
  <si>
    <t>Member subscription</t>
  </si>
  <si>
    <t>Coffee (2 people)</t>
  </si>
  <si>
    <t xml:space="preserve">Meeting with Heads of Missions in Indonesia, Malaysia, Vietnam and Singapore in relation to the new structure in South East Asia </t>
  </si>
  <si>
    <t>Taxi charges - Chief Executive only</t>
  </si>
  <si>
    <t>Parking - Chief Executive only</t>
  </si>
  <si>
    <t>Return airfares - Chief Executive only</t>
  </si>
  <si>
    <t>Meeting with institution representative</t>
  </si>
  <si>
    <t>Meeting with consultant</t>
  </si>
  <si>
    <t xml:space="preserve">Gifts and Hospitality received                                                                                                                                                           </t>
  </si>
  <si>
    <t>13/09/2014 - 21/09/2014</t>
  </si>
  <si>
    <t>07/07/2014 - 15/07/2014</t>
  </si>
  <si>
    <t>Wellington, Singapore, Jakarta, Kuala Lumpur, Hanoi, Ho Chi Minh City</t>
  </si>
  <si>
    <t>Singapore, Kuching, Kuala Lumpur, Bangkok</t>
  </si>
  <si>
    <t xml:space="preserve">Meeting with Prime Minister of Japan </t>
  </si>
  <si>
    <t>1 night accommodation, coffee and meals - Chief Executive only</t>
  </si>
  <si>
    <t>12/08/2014 - 14/08/2014</t>
  </si>
  <si>
    <t>Meals and parking - Chief Executive only</t>
  </si>
  <si>
    <t>Return airfares, 2 nights accommodation, car rental and Wellington taxi charges - Chief Executive only</t>
  </si>
  <si>
    <t>27/08/2014 - 28/08/2014</t>
  </si>
  <si>
    <t xml:space="preserve">Attendance at the New Zealand Story meeting </t>
  </si>
  <si>
    <t>1 night accommodation and meals - Chief Executive only</t>
  </si>
  <si>
    <t>Presenting at the New Zealand International Education Conference 2014</t>
  </si>
  <si>
    <t>Meeting with Wellington Councillor to discuss the Wellington city's approach to international education</t>
  </si>
  <si>
    <t>Meeting with legal consultant</t>
  </si>
  <si>
    <t>Wine (2 people)</t>
  </si>
  <si>
    <t>Vodafone cell phone charges - July 2014</t>
  </si>
  <si>
    <t>Vodafone cell phone charges - August 2014</t>
  </si>
  <si>
    <t>Vodafone cell phone charges - September 2014</t>
  </si>
  <si>
    <t>Kuala Lumpur, Hanoi, Ho Chi Minh City, Singapore</t>
  </si>
  <si>
    <t xml:space="preserve">Meeting with Heads of Missions in Indonesia, Malaysia, Vietnam and Singapore in relation to ENZ's new structure in South East Asia </t>
  </si>
  <si>
    <t>Meet with Auckland University Deputy Vice Chancellor and their management team</t>
  </si>
  <si>
    <t>Return international airfares, travel agent service fee, taxi charges, meals and coffee - Chief Executive only</t>
  </si>
  <si>
    <t>Hastings</t>
  </si>
  <si>
    <t>Meeting with external consultant</t>
  </si>
  <si>
    <t xml:space="preserve">Domestic taxis for regional staff visits, client visits, and other external meetings </t>
  </si>
  <si>
    <t>Meeting with prior ENZ Chief Executive to discuss the Wellington regional strategy</t>
  </si>
  <si>
    <t>Represent ENZ at the farewell celebration for a New Zealand Trade and Enterprise Director</t>
  </si>
  <si>
    <t>Beer and wine</t>
  </si>
  <si>
    <t xml:space="preserve">Combined farewell to ENZ staff member and old premises </t>
  </si>
  <si>
    <t>The Economist - annual subscription 23/07/2014 to 15/08/2015</t>
  </si>
  <si>
    <t xml:space="preserve">Attendance at the Innovations in Tertiary Education Delivery Summit 2014 </t>
  </si>
  <si>
    <t>Disclosure period:  01/07/2014 - 30/06/2015</t>
  </si>
  <si>
    <t>29/10/2014 - 01/11/2014</t>
  </si>
  <si>
    <t>Attendance at The Australia and New Zealand School of Government Forum</t>
  </si>
  <si>
    <t>Sydney Australia</t>
  </si>
  <si>
    <t>Return international airfares, travel agent service fee, 3 nights accommodation and taxi to Wellington airport - Chief Executive only</t>
  </si>
  <si>
    <t>Attendance at the Tourism Industry Association New Zealand Summit 2014</t>
  </si>
  <si>
    <t>18/11/2014 - 19/11/2014</t>
  </si>
  <si>
    <t>Meeting with Minister</t>
  </si>
  <si>
    <t>2 nights accommodation, coffee and meals - Chief Executive only</t>
  </si>
  <si>
    <t xml:space="preserve">Christchurch </t>
  </si>
  <si>
    <t>20/11/2014 - 21/11/2014</t>
  </si>
  <si>
    <t xml:space="preserve">Attendance at the New Zealand-China Joint Working Group meeting </t>
  </si>
  <si>
    <t>1 night accommodation, dinner, breakfast and parking - Chief Executive only</t>
  </si>
  <si>
    <t>24/11/2014 - 25/11/2014</t>
  </si>
  <si>
    <t>Attendance at the Indian Business Awards</t>
  </si>
  <si>
    <t>Lunch, Auckland taxi charges and Wellington airport parking - Chief Executive only</t>
  </si>
  <si>
    <t>Attendance at the Japan-New Zealand meeting</t>
  </si>
  <si>
    <t>Wellington airport parking - Chief Executive only</t>
  </si>
  <si>
    <t>Attendance at the Malaysian Joint Working Group dinner</t>
  </si>
  <si>
    <t>Meeting with Tertiary Education, Skill and Employment Minister Steven Joyce</t>
  </si>
  <si>
    <t>Return airfares and taxi charges - Chief Executive only</t>
  </si>
  <si>
    <t>Return airfares, car rental and Wellington taxi charges - Chief Executive only</t>
  </si>
  <si>
    <t>Return airfares and 1 night accommodation - Chief Executive only</t>
  </si>
  <si>
    <t>Travelling with Minister for the delegation to Latin America</t>
  </si>
  <si>
    <t xml:space="preserve">Santiago, Sao Paulo and Cuiaba </t>
  </si>
  <si>
    <t>10/02/2015 - 12/02/2015</t>
  </si>
  <si>
    <t>Attendance at Christchurch Educated Regional Conference</t>
  </si>
  <si>
    <t>2 nights accommodation, dinner and lunch - Chief Executive only</t>
  </si>
  <si>
    <t>Christchurch, Auckland</t>
  </si>
  <si>
    <t>16/02/2015 - 18/02/2015</t>
  </si>
  <si>
    <t>Attendance at ENZ Board and Stakeholder Advisory Meetings</t>
  </si>
  <si>
    <t>3 nights accommodation, meals, parking and petrol - Chief Executive only</t>
  </si>
  <si>
    <t>26/02/2015 - 27/02/2015</t>
  </si>
  <si>
    <t>Attendance at Chen Palmer meetings</t>
  </si>
  <si>
    <t>Attendance at China Connection Conference</t>
  </si>
  <si>
    <t xml:space="preserve">Wellington, Christchurch </t>
  </si>
  <si>
    <t>23/03/2015 - 26/03/2015</t>
  </si>
  <si>
    <t>Attendance at NZ Higher Education Summit 2015 and other Meetings</t>
  </si>
  <si>
    <t xml:space="preserve">1 night accommodation, meals, internet and parking - Chief Executive only </t>
  </si>
  <si>
    <t>Wellington parking for client visit and other external meetings</t>
  </si>
  <si>
    <t>Return airfares, rental card and taxi charges to Wellington airport - Chief Executive only</t>
  </si>
  <si>
    <t>21/04/2015 - 01/05/2015</t>
  </si>
  <si>
    <t>21/05/2015 - 29/05/2015</t>
  </si>
  <si>
    <t>Attend NAFSA: Association of International Educators Conference</t>
  </si>
  <si>
    <t>Los Angeles and Boston</t>
  </si>
  <si>
    <t>Wellington, Los Angeles and Boston</t>
  </si>
  <si>
    <t>19/06/2015 - 01/08/2015</t>
  </si>
  <si>
    <t>Attend Stanford Executive Management course</t>
  </si>
  <si>
    <t>Wellington and San Francisco</t>
  </si>
  <si>
    <t>Attend meeting with Wintec representatives</t>
  </si>
  <si>
    <t>Hamilton</t>
  </si>
  <si>
    <t>11/06/2015 - 17/06/2015</t>
  </si>
  <si>
    <t>Attend ENZ Board and ARC meeting and Business Plan updates</t>
  </si>
  <si>
    <t>Wellington, Hamilton, Auckland, Christchurch and Dunedin</t>
  </si>
  <si>
    <t xml:space="preserve">Wellington, Singapore, Delhi, Mumbai, Kuching, </t>
  </si>
  <si>
    <t>Meeting with IT consultant</t>
  </si>
  <si>
    <t xml:space="preserve">Hosting dinner for Malaysian Joint Working Group </t>
  </si>
  <si>
    <t>Dinner (16 people)</t>
  </si>
  <si>
    <t>Lunch with external consultant to discuss the Education business model</t>
  </si>
  <si>
    <t xml:space="preserve">Meeting with Tertiary Education Commission </t>
  </si>
  <si>
    <t>Lunch (4 people)</t>
  </si>
  <si>
    <t>Meeting with project consultant</t>
  </si>
  <si>
    <t>Dinner (2 people)</t>
  </si>
  <si>
    <t>Meeting with Institution representative</t>
  </si>
  <si>
    <t>Drink (2 people)</t>
  </si>
  <si>
    <t xml:space="preserve">Meeting with Deputy Chief Executive, NZ Immigration </t>
  </si>
  <si>
    <t xml:space="preserve">Hosting dinner for the Minister's delegation to Latin America </t>
  </si>
  <si>
    <t>Dinner (8 people)</t>
  </si>
  <si>
    <t>Cuiaba</t>
  </si>
  <si>
    <t>Hosting dinner for Minister's delegation in Santiago</t>
  </si>
  <si>
    <t>Dinner (7 people)</t>
  </si>
  <si>
    <t>Santiago</t>
  </si>
  <si>
    <t xml:space="preserve">Ticket to quarter final of World Cup Cricket </t>
  </si>
  <si>
    <t>Air New Zealand</t>
  </si>
  <si>
    <t>Annual subscription to Harvard Business Review</t>
  </si>
  <si>
    <t>Office supplies</t>
  </si>
  <si>
    <t>Christmas celebrations for ENZ Senior Leadership Team</t>
  </si>
  <si>
    <t xml:space="preserve">Catering </t>
  </si>
  <si>
    <t>Registration for the Australia and New Zealand School of Government CEOs Forum, 30 October - 1 November 2014</t>
  </si>
  <si>
    <t>Vodafone cell phone charge Oct 14</t>
  </si>
  <si>
    <t>Vodafone cell phone charge Nov 14</t>
  </si>
  <si>
    <t>Vodafone cell phone charge Dec 14</t>
  </si>
  <si>
    <t>Registration for NZ Higher Education Summit 2015</t>
  </si>
  <si>
    <t>Conference Registration</t>
  </si>
  <si>
    <t xml:space="preserve">Full membership of Institute of Financial Professional NZ </t>
  </si>
  <si>
    <t>Membership Subscription</t>
  </si>
  <si>
    <t>Vodafone cell phone charge Jan 15</t>
  </si>
  <si>
    <t>Vodafone cell phone charge Feb 15</t>
  </si>
  <si>
    <t>Vodafone cell phone charge Mar 15</t>
  </si>
  <si>
    <t>Annual subscription of Institute of Directors</t>
  </si>
  <si>
    <t xml:space="preserve">Book - "Execution of getting things done" </t>
  </si>
  <si>
    <t>Book</t>
  </si>
  <si>
    <t>Boston</t>
  </si>
  <si>
    <t>Harvard Business annual review</t>
  </si>
  <si>
    <t>Subscription</t>
  </si>
  <si>
    <t>Vodafone cell phone charge May 15</t>
  </si>
  <si>
    <t>Wellington and overseas</t>
  </si>
  <si>
    <t>Vodafone cell phone charge June 15</t>
  </si>
  <si>
    <t>01/07/2014 - 30/06/2015</t>
  </si>
  <si>
    <t xml:space="preserve">Purpose </t>
  </si>
  <si>
    <t>Return airfares and Hamilton taxi charges - Chief Executive only</t>
  </si>
  <si>
    <t>Return airfares, accommodation, meals, rental car from Hamilton to Auckland and taxi charges in Christchurch - Chief Executive only</t>
  </si>
  <si>
    <t>Accommodation in Kuching, Kuala Lumpur and Bangkok, taxi service in Kuching, lunch in Singapore and international flight adjustment from Kuala Lumpur to Bangkok - Chief Executive only</t>
  </si>
  <si>
    <t>Return international airfares, travel agent service fee, accommodation in Singapore, Indian visa, taxi charge and meals - Chief Executive only</t>
  </si>
  <si>
    <t>Airfare and taxi charges - Chief Executive only</t>
  </si>
  <si>
    <t>Wellington, Auckland</t>
  </si>
  <si>
    <t>Wellington, Christchurch, Auckland</t>
  </si>
  <si>
    <t xml:space="preserve">Lunch meeting with ENZ staff member and external consultant </t>
  </si>
  <si>
    <t>Lunch (3 people)</t>
  </si>
  <si>
    <t>Accommodation, meals and other costs in Los Angeles and Boston - Chief Executive and attending staff members</t>
  </si>
  <si>
    <t>Return international airfares, travel agent service fee, accommodation in Bogota and return taxi charges from home to Wellington airport - Chief Executive only</t>
  </si>
  <si>
    <t xml:space="preserve">Accommodation and meals in Santiago, Sao Paulo and Cuiaba - Chief Executive only </t>
  </si>
  <si>
    <t>Corporate Cabs taxi charges and airport parking - Chief Executive only</t>
  </si>
  <si>
    <t>Return airfares and Blue Star taxi charges - Chief Executive only</t>
  </si>
  <si>
    <t>Wellington, Auckland, Dunedin</t>
  </si>
  <si>
    <t>Meeting with New Zealand Trade and Enterprise staff member</t>
  </si>
  <si>
    <t>Vodafone cell phone charge April 15</t>
  </si>
  <si>
    <t>Farewell for ENZ staff member</t>
  </si>
  <si>
    <t>NAFSA: Association of International Educators Conference registration</t>
  </si>
  <si>
    <t>Chartered Accountants Australia and New Zealand annual membership</t>
  </si>
  <si>
    <t>Sydney</t>
  </si>
  <si>
    <t>Wellington, Sydney</t>
  </si>
  <si>
    <t>Wellington, Santiago, Sao Paulo, Brasilia and Bogota</t>
  </si>
  <si>
    <t>Meeting with ENZ staff members and, meeting with NZTE and MFAT staff members to discuss agency agreements</t>
  </si>
  <si>
    <t>Accommodation in Kuala Lumpur, Hanoi and Ho Chi Minh City and meals in Singapore - Chief Executive only</t>
  </si>
  <si>
    <t>Taxi charges and meals in Sydney - Chief Executive only</t>
  </si>
  <si>
    <t>Meet with Auckland University Deputy Vice Chancellor and management team</t>
  </si>
  <si>
    <t>Attendance at Chen Palmer meeting</t>
  </si>
  <si>
    <t>Dunedin</t>
  </si>
  <si>
    <t>Return airfares, 2 nights accommodation in Auckland, rental car and taxi charges to Wellington airport - Chief Executive only</t>
  </si>
  <si>
    <t>Return international airfares and return taxi charges from office  to Wellington airport - Chief Executive only</t>
  </si>
  <si>
    <t>Return international airfares and taxi charges to Wellington airport - Chief Executive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</si>
</sst>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Georgia"/>
      <family val="1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5"/>
      <color rgb="FF44444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9" fillId="0" borderId="0"/>
    <xf numFmtId="0" fontId="10" fillId="0" borderId="0"/>
  </cellStyleXfs>
  <cellXfs count="122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Alignment="1"/>
    <xf numFmtId="0" fontId="4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4" borderId="2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164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8" fontId="4" fillId="0" borderId="0" xfId="0" applyNumberFormat="1" applyFont="1" applyBorder="1" applyAlignment="1">
      <alignment horizontal="center" vertical="center" wrapText="1"/>
    </xf>
    <xf numFmtId="8" fontId="4" fillId="4" borderId="2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14" fontId="7" fillId="0" borderId="1" xfId="1" applyNumberFormat="1" applyFont="1" applyBorder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14" fontId="7" fillId="0" borderId="9" xfId="0" applyNumberFormat="1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10" fillId="0" borderId="0" xfId="3" applyFont="1" applyAlignment="1">
      <alignment horizontal="center" vertical="center"/>
    </xf>
    <xf numFmtId="0" fontId="7" fillId="0" borderId="2" xfId="1" applyFont="1" applyBorder="1" applyAlignment="1">
      <alignment vertical="center" wrapText="1"/>
    </xf>
    <xf numFmtId="14" fontId="7" fillId="0" borderId="9" xfId="1" applyNumberFormat="1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wrapText="1"/>
    </xf>
    <xf numFmtId="0" fontId="0" fillId="4" borderId="2" xfId="0" applyFont="1" applyFill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6" fontId="0" fillId="0" borderId="0" xfId="0" applyNumberFormat="1" applyFont="1" applyAlignment="1">
      <alignment horizontal="center"/>
    </xf>
    <xf numFmtId="0" fontId="5" fillId="0" borderId="3" xfId="0" applyFont="1" applyBorder="1" applyAlignment="1">
      <alignment vertical="center" wrapText="1"/>
    </xf>
    <xf numFmtId="14" fontId="7" fillId="0" borderId="3" xfId="0" applyNumberFormat="1" applyFont="1" applyBorder="1" applyAlignment="1">
      <alignment vertical="center" wrapText="1"/>
    </xf>
    <xf numFmtId="0" fontId="7" fillId="0" borderId="3" xfId="1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14" fontId="7" fillId="0" borderId="3" xfId="1" applyNumberFormat="1" applyFont="1" applyBorder="1" applyAlignment="1">
      <alignment vertical="center" wrapText="1"/>
    </xf>
    <xf numFmtId="0" fontId="7" fillId="0" borderId="6" xfId="1" applyFont="1" applyBorder="1" applyAlignment="1">
      <alignment vertical="center" wrapText="1"/>
    </xf>
    <xf numFmtId="0" fontId="0" fillId="4" borderId="8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/>
    <xf numFmtId="0" fontId="12" fillId="0" borderId="2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8" fontId="4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4" fontId="7" fillId="0" borderId="4" xfId="3" applyNumberFormat="1" applyFont="1" applyBorder="1" applyAlignment="1">
      <alignment horizontal="left" vertical="center" wrapText="1"/>
    </xf>
    <xf numFmtId="14" fontId="7" fillId="0" borderId="0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7" fillId="0" borderId="0" xfId="3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7" fillId="0" borderId="0" xfId="3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6" fontId="7" fillId="0" borderId="5" xfId="3" applyNumberFormat="1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tabSelected="1" topLeftCell="A52" zoomScale="115" zoomScaleNormal="115" workbookViewId="0">
      <selection activeCell="C61" sqref="C61"/>
    </sheetView>
  </sheetViews>
  <sheetFormatPr defaultColWidth="9.140625" defaultRowHeight="15" x14ac:dyDescent="0.25"/>
  <cols>
    <col min="1" max="1" width="20.85546875" style="45" customWidth="1"/>
    <col min="2" max="2" width="11.140625" style="50" customWidth="1"/>
    <col min="3" max="3" width="43.28515625" style="45" customWidth="1"/>
    <col min="4" max="4" width="41.5703125" style="45" customWidth="1"/>
    <col min="5" max="5" width="19.140625" style="45" customWidth="1"/>
    <col min="6" max="16384" width="9.140625" style="2"/>
  </cols>
  <sheetData>
    <row r="1" spans="1:5" ht="27" customHeight="1" x14ac:dyDescent="0.25">
      <c r="A1" s="107" t="s">
        <v>0</v>
      </c>
      <c r="B1" s="107"/>
      <c r="C1" s="107"/>
      <c r="D1" s="107"/>
      <c r="E1" s="107"/>
    </row>
    <row r="2" spans="1:5" s="1" customFormat="1" ht="30" customHeight="1" x14ac:dyDescent="0.25">
      <c r="A2" s="5" t="s">
        <v>7</v>
      </c>
      <c r="B2" s="54"/>
      <c r="C2" s="24"/>
      <c r="D2" s="108" t="s">
        <v>73</v>
      </c>
      <c r="E2" s="108"/>
    </row>
    <row r="3" spans="1:5" ht="15.75" x14ac:dyDescent="0.25">
      <c r="A3" s="41"/>
      <c r="B3" s="48"/>
      <c r="C3" s="58"/>
      <c r="D3" s="59"/>
      <c r="E3" s="64"/>
    </row>
    <row r="4" spans="1:5" ht="21.95" customHeight="1" x14ac:dyDescent="0.25">
      <c r="A4" s="115" t="s">
        <v>1</v>
      </c>
      <c r="B4" s="116"/>
      <c r="C4" s="116"/>
      <c r="D4" s="116"/>
      <c r="E4" s="117"/>
    </row>
    <row r="5" spans="1:5" s="10" customFormat="1" ht="21.95" customHeight="1" x14ac:dyDescent="0.25">
      <c r="A5" s="109" t="s">
        <v>22</v>
      </c>
      <c r="B5" s="110"/>
      <c r="C5" s="110"/>
      <c r="D5" s="110"/>
      <c r="E5" s="111"/>
    </row>
    <row r="6" spans="1:5" s="3" customFormat="1" ht="25.5" x14ac:dyDescent="0.25">
      <c r="A6" s="42" t="s">
        <v>2</v>
      </c>
      <c r="B6" s="9" t="s">
        <v>3</v>
      </c>
      <c r="C6" s="60" t="s">
        <v>172</v>
      </c>
      <c r="D6" s="60" t="s">
        <v>14</v>
      </c>
      <c r="E6" s="65" t="s">
        <v>4</v>
      </c>
    </row>
    <row r="7" spans="1:5" s="3" customFormat="1" ht="38.25" x14ac:dyDescent="0.25">
      <c r="A7" s="34" t="s">
        <v>42</v>
      </c>
      <c r="B7" s="23">
        <v>1195.3900000000001</v>
      </c>
      <c r="C7" s="61" t="s">
        <v>61</v>
      </c>
      <c r="D7" s="61" t="s">
        <v>197</v>
      </c>
      <c r="E7" s="35" t="s">
        <v>60</v>
      </c>
    </row>
    <row r="8" spans="1:5" s="3" customFormat="1" ht="63.75" x14ac:dyDescent="0.25">
      <c r="A8" s="34" t="s">
        <v>41</v>
      </c>
      <c r="B8" s="23">
        <v>1277.4000000000001</v>
      </c>
      <c r="C8" s="86" t="s">
        <v>196</v>
      </c>
      <c r="D8" s="86" t="s">
        <v>175</v>
      </c>
      <c r="E8" s="66" t="s">
        <v>44</v>
      </c>
    </row>
    <row r="9" spans="1:5" s="38" customFormat="1" ht="25.5" x14ac:dyDescent="0.25">
      <c r="A9" s="34" t="s">
        <v>74</v>
      </c>
      <c r="B9" s="23">
        <v>405.09</v>
      </c>
      <c r="C9" s="32" t="s">
        <v>75</v>
      </c>
      <c r="D9" s="33" t="s">
        <v>198</v>
      </c>
      <c r="E9" s="35" t="s">
        <v>193</v>
      </c>
    </row>
    <row r="10" spans="1:5" s="3" customFormat="1" ht="25.5" x14ac:dyDescent="0.25">
      <c r="A10" s="34" t="s">
        <v>114</v>
      </c>
      <c r="B10" s="23">
        <v>2390.8199999999997</v>
      </c>
      <c r="C10" s="32" t="s">
        <v>96</v>
      </c>
      <c r="D10" s="33" t="s">
        <v>184</v>
      </c>
      <c r="E10" s="35" t="s">
        <v>97</v>
      </c>
    </row>
    <row r="11" spans="1:5" s="38" customFormat="1" ht="38.25" x14ac:dyDescent="0.25">
      <c r="A11" s="34" t="s">
        <v>115</v>
      </c>
      <c r="B11" s="23">
        <v>5993.8</v>
      </c>
      <c r="C11" s="32" t="s">
        <v>116</v>
      </c>
      <c r="D11" s="33" t="s">
        <v>182</v>
      </c>
      <c r="E11" s="35" t="s">
        <v>117</v>
      </c>
    </row>
    <row r="12" spans="1:5" s="10" customFormat="1" ht="21.95" customHeight="1" x14ac:dyDescent="0.25">
      <c r="A12" s="109" t="s">
        <v>8</v>
      </c>
      <c r="B12" s="110"/>
      <c r="C12" s="110"/>
      <c r="D12" s="110"/>
      <c r="E12" s="111"/>
    </row>
    <row r="13" spans="1:5" s="10" customFormat="1" ht="53.25" customHeight="1" x14ac:dyDescent="0.25">
      <c r="A13" s="43" t="s">
        <v>42</v>
      </c>
      <c r="B13" s="31">
        <v>6488.92</v>
      </c>
      <c r="C13" s="61" t="s">
        <v>34</v>
      </c>
      <c r="D13" s="62" t="s">
        <v>63</v>
      </c>
      <c r="E13" s="67" t="s">
        <v>43</v>
      </c>
    </row>
    <row r="14" spans="1:5" s="10" customFormat="1" ht="43.15" customHeight="1" x14ac:dyDescent="0.2">
      <c r="A14" s="43" t="s">
        <v>41</v>
      </c>
      <c r="B14" s="31">
        <v>11348.939999999999</v>
      </c>
      <c r="C14" s="62" t="s">
        <v>196</v>
      </c>
      <c r="D14" s="88" t="s">
        <v>176</v>
      </c>
      <c r="E14" s="68" t="s">
        <v>127</v>
      </c>
    </row>
    <row r="15" spans="1:5" s="10" customFormat="1" ht="53.45" customHeight="1" x14ac:dyDescent="0.25">
      <c r="A15" s="43" t="s">
        <v>74</v>
      </c>
      <c r="B15" s="31">
        <v>1704.41</v>
      </c>
      <c r="C15" s="32" t="s">
        <v>75</v>
      </c>
      <c r="D15" s="32" t="s">
        <v>77</v>
      </c>
      <c r="E15" s="36" t="s">
        <v>194</v>
      </c>
    </row>
    <row r="16" spans="1:5" s="10" customFormat="1" ht="51" x14ac:dyDescent="0.25">
      <c r="A16" s="34" t="s">
        <v>114</v>
      </c>
      <c r="B16" s="31">
        <v>15367.48</v>
      </c>
      <c r="C16" s="32" t="s">
        <v>96</v>
      </c>
      <c r="D16" s="32" t="s">
        <v>183</v>
      </c>
      <c r="E16" s="36" t="s">
        <v>195</v>
      </c>
    </row>
    <row r="17" spans="1:5" s="39" customFormat="1" ht="38.25" x14ac:dyDescent="0.25">
      <c r="A17" s="43" t="s">
        <v>115</v>
      </c>
      <c r="B17" s="31">
        <v>8633.82</v>
      </c>
      <c r="C17" s="32" t="s">
        <v>116</v>
      </c>
      <c r="D17" s="32" t="s">
        <v>203</v>
      </c>
      <c r="E17" s="36" t="s">
        <v>118</v>
      </c>
    </row>
    <row r="18" spans="1:5" s="39" customFormat="1" ht="25.5" x14ac:dyDescent="0.25">
      <c r="A18" s="43" t="s">
        <v>119</v>
      </c>
      <c r="B18" s="31">
        <v>6390.26</v>
      </c>
      <c r="C18" s="32" t="s">
        <v>120</v>
      </c>
      <c r="D18" s="32" t="s">
        <v>204</v>
      </c>
      <c r="E18" s="36" t="s">
        <v>121</v>
      </c>
    </row>
    <row r="19" spans="1:5" s="10" customFormat="1" ht="30" x14ac:dyDescent="0.25">
      <c r="A19" s="91" t="s">
        <v>11</v>
      </c>
      <c r="B19" s="92">
        <f>SUM(B7:B18)</f>
        <v>61196.33</v>
      </c>
      <c r="C19" s="93"/>
      <c r="D19" s="93"/>
      <c r="E19" s="94"/>
    </row>
    <row r="20" spans="1:5" s="10" customFormat="1" ht="21.95" customHeight="1" x14ac:dyDescent="0.25">
      <c r="A20" s="112" t="s">
        <v>9</v>
      </c>
      <c r="B20" s="113"/>
      <c r="C20" s="113"/>
      <c r="D20" s="113"/>
      <c r="E20" s="114"/>
    </row>
    <row r="21" spans="1:5" s="10" customFormat="1" ht="25.5" x14ac:dyDescent="0.25">
      <c r="A21" s="44">
        <v>41827</v>
      </c>
      <c r="B21" s="31">
        <v>291.68</v>
      </c>
      <c r="C21" s="32" t="s">
        <v>45</v>
      </c>
      <c r="D21" s="32" t="s">
        <v>46</v>
      </c>
      <c r="E21" s="36" t="s">
        <v>28</v>
      </c>
    </row>
    <row r="22" spans="1:5" s="10" customFormat="1" ht="25.5" x14ac:dyDescent="0.25">
      <c r="A22" s="44" t="s">
        <v>47</v>
      </c>
      <c r="B22" s="31">
        <v>74.48</v>
      </c>
      <c r="C22" s="32" t="s">
        <v>199</v>
      </c>
      <c r="D22" s="32" t="s">
        <v>48</v>
      </c>
      <c r="E22" s="36" t="s">
        <v>28</v>
      </c>
    </row>
    <row r="23" spans="1:5" s="10" customFormat="1" ht="25.5" x14ac:dyDescent="0.25">
      <c r="A23" s="44">
        <v>41873</v>
      </c>
      <c r="B23" s="31">
        <v>8.5</v>
      </c>
      <c r="C23" s="32" t="s">
        <v>53</v>
      </c>
      <c r="D23" s="32" t="s">
        <v>36</v>
      </c>
      <c r="E23" s="36" t="s">
        <v>5</v>
      </c>
    </row>
    <row r="24" spans="1:5" s="10" customFormat="1" x14ac:dyDescent="0.25">
      <c r="A24" s="44">
        <v>41877</v>
      </c>
      <c r="B24" s="31">
        <v>6.5</v>
      </c>
      <c r="C24" s="32" t="s">
        <v>65</v>
      </c>
      <c r="D24" s="32" t="s">
        <v>36</v>
      </c>
      <c r="E24" s="36" t="s">
        <v>5</v>
      </c>
    </row>
    <row r="25" spans="1:5" s="10" customFormat="1" ht="25.5" x14ac:dyDescent="0.25">
      <c r="A25" s="44" t="s">
        <v>50</v>
      </c>
      <c r="B25" s="31">
        <v>161.5</v>
      </c>
      <c r="C25" s="32" t="s">
        <v>51</v>
      </c>
      <c r="D25" s="32" t="s">
        <v>52</v>
      </c>
      <c r="E25" s="36" t="s">
        <v>64</v>
      </c>
    </row>
    <row r="26" spans="1:5" s="10" customFormat="1" ht="25.5" x14ac:dyDescent="0.25">
      <c r="A26" s="44">
        <v>41947</v>
      </c>
      <c r="B26" s="31">
        <v>8.5</v>
      </c>
      <c r="C26" s="32" t="s">
        <v>78</v>
      </c>
      <c r="D26" s="32" t="s">
        <v>36</v>
      </c>
      <c r="E26" s="36" t="s">
        <v>5</v>
      </c>
    </row>
    <row r="27" spans="1:5" s="10" customFormat="1" x14ac:dyDescent="0.25">
      <c r="A27" s="44">
        <v>41955</v>
      </c>
      <c r="B27" s="31">
        <v>8.5</v>
      </c>
      <c r="C27" s="32" t="s">
        <v>65</v>
      </c>
      <c r="D27" s="32" t="s">
        <v>36</v>
      </c>
      <c r="E27" s="36" t="s">
        <v>5</v>
      </c>
    </row>
    <row r="28" spans="1:5" s="10" customFormat="1" ht="25.5" x14ac:dyDescent="0.25">
      <c r="A28" s="44" t="s">
        <v>79</v>
      </c>
      <c r="B28" s="31">
        <v>523.54999999999995</v>
      </c>
      <c r="C28" s="32" t="s">
        <v>80</v>
      </c>
      <c r="D28" s="32" t="s">
        <v>81</v>
      </c>
      <c r="E28" s="36" t="s">
        <v>82</v>
      </c>
    </row>
    <row r="29" spans="1:5" s="10" customFormat="1" ht="25.5" x14ac:dyDescent="0.25">
      <c r="A29" s="44" t="s">
        <v>83</v>
      </c>
      <c r="B29" s="31">
        <f>103+163.48</f>
        <v>266.48</v>
      </c>
      <c r="C29" s="32" t="s">
        <v>84</v>
      </c>
      <c r="D29" s="32" t="s">
        <v>85</v>
      </c>
      <c r="E29" s="36" t="s">
        <v>28</v>
      </c>
    </row>
    <row r="30" spans="1:5" s="10" customFormat="1" ht="25.5" x14ac:dyDescent="0.25">
      <c r="A30" s="44" t="s">
        <v>86</v>
      </c>
      <c r="B30" s="31">
        <v>120.6</v>
      </c>
      <c r="C30" s="32" t="s">
        <v>87</v>
      </c>
      <c r="D30" s="32" t="s">
        <v>88</v>
      </c>
      <c r="E30" s="36" t="s">
        <v>178</v>
      </c>
    </row>
    <row r="31" spans="1:5" s="10" customFormat="1" x14ac:dyDescent="0.25">
      <c r="A31" s="44">
        <v>41969</v>
      </c>
      <c r="B31" s="31">
        <v>32</v>
      </c>
      <c r="C31" s="32" t="s">
        <v>89</v>
      </c>
      <c r="D31" s="32" t="s">
        <v>90</v>
      </c>
      <c r="E31" s="36" t="s">
        <v>5</v>
      </c>
    </row>
    <row r="32" spans="1:5" s="10" customFormat="1" ht="25.5" x14ac:dyDescent="0.25">
      <c r="A32" s="44">
        <v>41974</v>
      </c>
      <c r="B32" s="31">
        <v>3.5</v>
      </c>
      <c r="C32" s="32" t="s">
        <v>91</v>
      </c>
      <c r="D32" s="32" t="s">
        <v>36</v>
      </c>
      <c r="E32" s="36" t="s">
        <v>5</v>
      </c>
    </row>
    <row r="33" spans="1:5" s="10" customFormat="1" ht="25.5" x14ac:dyDescent="0.25">
      <c r="A33" s="44" t="s">
        <v>98</v>
      </c>
      <c r="B33" s="31">
        <v>451.33</v>
      </c>
      <c r="C33" s="32" t="s">
        <v>99</v>
      </c>
      <c r="D33" s="32" t="s">
        <v>100</v>
      </c>
      <c r="E33" s="36" t="s">
        <v>101</v>
      </c>
    </row>
    <row r="34" spans="1:5" s="10" customFormat="1" ht="25.5" x14ac:dyDescent="0.25">
      <c r="A34" s="44" t="s">
        <v>102</v>
      </c>
      <c r="B34" s="31">
        <v>675.25</v>
      </c>
      <c r="C34" s="32" t="s">
        <v>103</v>
      </c>
      <c r="D34" s="32" t="s">
        <v>104</v>
      </c>
      <c r="E34" s="36" t="s">
        <v>28</v>
      </c>
    </row>
    <row r="35" spans="1:5" s="10" customFormat="1" ht="25.5" x14ac:dyDescent="0.25">
      <c r="A35" s="44" t="s">
        <v>105</v>
      </c>
      <c r="B35" s="31">
        <v>44</v>
      </c>
      <c r="C35" s="32" t="s">
        <v>106</v>
      </c>
      <c r="D35" s="32" t="s">
        <v>90</v>
      </c>
      <c r="E35" s="36" t="s">
        <v>5</v>
      </c>
    </row>
    <row r="36" spans="1:5" s="10" customFormat="1" ht="25.5" x14ac:dyDescent="0.25">
      <c r="A36" s="44">
        <v>42065</v>
      </c>
      <c r="B36" s="31">
        <v>97.6</v>
      </c>
      <c r="C36" s="32" t="s">
        <v>107</v>
      </c>
      <c r="D36" s="32" t="s">
        <v>185</v>
      </c>
      <c r="E36" s="36" t="s">
        <v>108</v>
      </c>
    </row>
    <row r="37" spans="1:5" s="10" customFormat="1" ht="25.5" x14ac:dyDescent="0.25">
      <c r="A37" s="44" t="s">
        <v>109</v>
      </c>
      <c r="B37" s="31">
        <v>534.20000000000005</v>
      </c>
      <c r="C37" s="32" t="s">
        <v>110</v>
      </c>
      <c r="D37" s="32" t="s">
        <v>111</v>
      </c>
      <c r="E37" s="36" t="s">
        <v>201</v>
      </c>
    </row>
    <row r="38" spans="1:5" s="10" customFormat="1" ht="25.5" x14ac:dyDescent="0.25">
      <c r="A38" s="44">
        <v>42124</v>
      </c>
      <c r="B38" s="31">
        <f>8.5+8.5+6.5+8.5+14.6</f>
        <v>46.6</v>
      </c>
      <c r="C38" s="32" t="s">
        <v>112</v>
      </c>
      <c r="D38" s="32" t="s">
        <v>36</v>
      </c>
      <c r="E38" s="36" t="s">
        <v>5</v>
      </c>
    </row>
    <row r="39" spans="1:5" s="39" customFormat="1" x14ac:dyDescent="0.25">
      <c r="A39" s="44">
        <v>42143</v>
      </c>
      <c r="B39" s="31">
        <v>44</v>
      </c>
      <c r="C39" s="32" t="s">
        <v>122</v>
      </c>
      <c r="D39" s="32" t="s">
        <v>90</v>
      </c>
      <c r="E39" s="36" t="s">
        <v>5</v>
      </c>
    </row>
    <row r="40" spans="1:5" s="10" customFormat="1" ht="21.95" customHeight="1" x14ac:dyDescent="0.25">
      <c r="A40" s="112" t="s">
        <v>10</v>
      </c>
      <c r="B40" s="113"/>
      <c r="C40" s="113"/>
      <c r="D40" s="113"/>
      <c r="E40" s="114"/>
    </row>
    <row r="41" spans="1:5" s="10" customFormat="1" x14ac:dyDescent="0.25">
      <c r="A41" s="34">
        <v>41827</v>
      </c>
      <c r="B41" s="23">
        <v>363.53</v>
      </c>
      <c r="C41" s="33" t="s">
        <v>45</v>
      </c>
      <c r="D41" s="33" t="s">
        <v>177</v>
      </c>
      <c r="E41" s="35" t="s">
        <v>178</v>
      </c>
    </row>
    <row r="42" spans="1:5" s="10" customFormat="1" ht="38.25" x14ac:dyDescent="0.25">
      <c r="A42" s="34" t="s">
        <v>47</v>
      </c>
      <c r="B42" s="23">
        <v>1210.47</v>
      </c>
      <c r="C42" s="33" t="s">
        <v>62</v>
      </c>
      <c r="D42" s="33" t="s">
        <v>49</v>
      </c>
      <c r="E42" s="35" t="s">
        <v>178</v>
      </c>
    </row>
    <row r="43" spans="1:5" s="10" customFormat="1" ht="25.5" x14ac:dyDescent="0.25">
      <c r="A43" s="34">
        <v>41877</v>
      </c>
      <c r="B43" s="23">
        <v>523.17999999999995</v>
      </c>
      <c r="C43" s="33" t="s">
        <v>68</v>
      </c>
      <c r="D43" s="33" t="s">
        <v>37</v>
      </c>
      <c r="E43" s="35" t="s">
        <v>178</v>
      </c>
    </row>
    <row r="44" spans="1:5" s="10" customFormat="1" ht="25.5" x14ac:dyDescent="0.25">
      <c r="A44" s="34" t="s">
        <v>79</v>
      </c>
      <c r="B44" s="23">
        <v>347.05999999999995</v>
      </c>
      <c r="C44" s="33" t="s">
        <v>92</v>
      </c>
      <c r="D44" s="33" t="s">
        <v>93</v>
      </c>
      <c r="E44" s="35" t="s">
        <v>108</v>
      </c>
    </row>
    <row r="45" spans="1:5" s="10" customFormat="1" ht="25.5" x14ac:dyDescent="0.25">
      <c r="A45" s="34" t="s">
        <v>83</v>
      </c>
      <c r="B45" s="23">
        <v>947.82</v>
      </c>
      <c r="C45" s="33" t="s">
        <v>84</v>
      </c>
      <c r="D45" s="33" t="s">
        <v>94</v>
      </c>
      <c r="E45" s="35" t="s">
        <v>178</v>
      </c>
    </row>
    <row r="46" spans="1:5" s="10" customFormat="1" ht="25.5" x14ac:dyDescent="0.25">
      <c r="A46" s="34" t="s">
        <v>86</v>
      </c>
      <c r="B46" s="23">
        <v>650.53</v>
      </c>
      <c r="C46" s="33" t="s">
        <v>87</v>
      </c>
      <c r="D46" s="33" t="s">
        <v>95</v>
      </c>
      <c r="E46" s="35" t="s">
        <v>178</v>
      </c>
    </row>
    <row r="47" spans="1:5" s="10" customFormat="1" ht="25.5" x14ac:dyDescent="0.25">
      <c r="A47" s="34">
        <v>41969</v>
      </c>
      <c r="B47" s="23">
        <v>550.78</v>
      </c>
      <c r="C47" s="33" t="s">
        <v>89</v>
      </c>
      <c r="D47" s="33" t="s">
        <v>93</v>
      </c>
      <c r="E47" s="35" t="s">
        <v>108</v>
      </c>
    </row>
    <row r="48" spans="1:5" s="10" customFormat="1" ht="38.25" x14ac:dyDescent="0.25">
      <c r="A48" s="34" t="s">
        <v>98</v>
      </c>
      <c r="B48" s="23">
        <v>1081.83</v>
      </c>
      <c r="C48" s="33" t="s">
        <v>99</v>
      </c>
      <c r="D48" s="33" t="s">
        <v>93</v>
      </c>
      <c r="E48" s="35" t="s">
        <v>179</v>
      </c>
    </row>
    <row r="49" spans="1:5" s="10" customFormat="1" ht="25.5" x14ac:dyDescent="0.25">
      <c r="A49" s="34" t="s">
        <v>102</v>
      </c>
      <c r="B49" s="23">
        <v>783.52</v>
      </c>
      <c r="C49" s="33" t="s">
        <v>103</v>
      </c>
      <c r="D49" s="33" t="s">
        <v>113</v>
      </c>
      <c r="E49" s="35" t="s">
        <v>178</v>
      </c>
    </row>
    <row r="50" spans="1:5" s="10" customFormat="1" ht="25.5" x14ac:dyDescent="0.25">
      <c r="A50" s="34" t="s">
        <v>105</v>
      </c>
      <c r="B50" s="23">
        <f>853.21</f>
        <v>853.21</v>
      </c>
      <c r="C50" s="33" t="s">
        <v>200</v>
      </c>
      <c r="D50" s="33" t="s">
        <v>95</v>
      </c>
      <c r="E50" s="35" t="s">
        <v>178</v>
      </c>
    </row>
    <row r="51" spans="1:5" s="10" customFormat="1" ht="25.5" x14ac:dyDescent="0.25">
      <c r="A51" s="34">
        <v>42065</v>
      </c>
      <c r="B51" s="23">
        <v>349.45</v>
      </c>
      <c r="C51" s="33" t="s">
        <v>107</v>
      </c>
      <c r="D51" s="33" t="s">
        <v>186</v>
      </c>
      <c r="E51" s="35" t="s">
        <v>108</v>
      </c>
    </row>
    <row r="52" spans="1:5" s="10" customFormat="1" ht="38.25" x14ac:dyDescent="0.25">
      <c r="A52" s="34" t="s">
        <v>109</v>
      </c>
      <c r="B52" s="23">
        <f>1165.97+1016.41</f>
        <v>2182.38</v>
      </c>
      <c r="C52" s="33" t="s">
        <v>110</v>
      </c>
      <c r="D52" s="33" t="s">
        <v>202</v>
      </c>
      <c r="E52" s="35" t="s">
        <v>187</v>
      </c>
    </row>
    <row r="53" spans="1:5" s="39" customFormat="1" ht="25.5" x14ac:dyDescent="0.25">
      <c r="A53" s="34">
        <v>42143</v>
      </c>
      <c r="B53" s="23">
        <v>471.84999999999997</v>
      </c>
      <c r="C53" s="33" t="s">
        <v>122</v>
      </c>
      <c r="D53" s="33" t="s">
        <v>173</v>
      </c>
      <c r="E53" s="35" t="s">
        <v>123</v>
      </c>
    </row>
    <row r="54" spans="1:5" s="39" customFormat="1" ht="51" x14ac:dyDescent="0.25">
      <c r="A54" s="34" t="s">
        <v>124</v>
      </c>
      <c r="B54" s="23">
        <v>2019.1499999999999</v>
      </c>
      <c r="C54" s="33" t="s">
        <v>125</v>
      </c>
      <c r="D54" s="33" t="s">
        <v>174</v>
      </c>
      <c r="E54" s="35" t="s">
        <v>126</v>
      </c>
    </row>
    <row r="55" spans="1:5" s="39" customFormat="1" ht="25.5" x14ac:dyDescent="0.25">
      <c r="A55" s="34" t="s">
        <v>171</v>
      </c>
      <c r="B55" s="23">
        <v>332.09</v>
      </c>
      <c r="C55" s="33" t="s">
        <v>66</v>
      </c>
      <c r="D55" s="33" t="s">
        <v>35</v>
      </c>
      <c r="E55" s="35" t="s">
        <v>5</v>
      </c>
    </row>
    <row r="56" spans="1:5" s="10" customFormat="1" ht="30" x14ac:dyDescent="0.25">
      <c r="A56" s="13" t="s">
        <v>12</v>
      </c>
      <c r="B56" s="55">
        <f>SUM(B21:B55)</f>
        <v>16065.620000000003</v>
      </c>
      <c r="C56" s="11"/>
      <c r="D56" s="11"/>
      <c r="E56" s="14"/>
    </row>
    <row r="57" spans="1:5" s="21" customFormat="1" ht="25.5" customHeight="1" x14ac:dyDescent="0.25">
      <c r="A57" s="18" t="s">
        <v>13</v>
      </c>
      <c r="B57" s="56">
        <f>(B19+B56)</f>
        <v>77261.950000000012</v>
      </c>
      <c r="C57" s="15"/>
      <c r="D57" s="16"/>
      <c r="E57" s="17"/>
    </row>
    <row r="58" spans="1:5" x14ac:dyDescent="0.25">
      <c r="A58" s="11" t="s">
        <v>6</v>
      </c>
      <c r="B58" s="29"/>
      <c r="C58" s="11"/>
      <c r="D58" s="11"/>
      <c r="E58" s="11"/>
    </row>
    <row r="59" spans="1:5" x14ac:dyDescent="0.25">
      <c r="B59" s="49"/>
      <c r="C59" s="63"/>
      <c r="D59" s="63"/>
      <c r="E59" s="63"/>
    </row>
  </sheetData>
  <sortState ref="A7:E57">
    <sortCondition ref="A7:A11"/>
  </sortState>
  <mergeCells count="7">
    <mergeCell ref="A1:E1"/>
    <mergeCell ref="D2:E2"/>
    <mergeCell ref="A5:E5"/>
    <mergeCell ref="A12:E12"/>
    <mergeCell ref="A40:E40"/>
    <mergeCell ref="A20:E20"/>
    <mergeCell ref="A4:E4"/>
  </mergeCells>
  <hyperlinks>
    <hyperlink ref="B39" location="'19052015'!C31" display="'19052015'!C31"/>
  </hyperlinks>
  <pageMargins left="0.39370078740157483" right="0.39370078740157483" top="0.6" bottom="0.76" header="0.41" footer="0.16"/>
  <pageSetup paperSize="9" fitToHeight="10" orientation="landscape" r:id="rId1"/>
  <headerFooter>
    <oddFooter>&amp;L&amp;8&amp;Z&amp;F&amp;A&amp;R&amp;8Page &amp;P of &amp;N
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opLeftCell="A28" zoomScale="115" zoomScaleNormal="115" workbookViewId="0">
      <selection activeCell="C35" sqref="C35"/>
    </sheetView>
  </sheetViews>
  <sheetFormatPr defaultColWidth="9.140625" defaultRowHeight="15" x14ac:dyDescent="0.25"/>
  <cols>
    <col min="1" max="1" width="20.85546875" style="45" customWidth="1"/>
    <col min="2" max="2" width="10.140625" style="50" customWidth="1"/>
    <col min="3" max="3" width="50.28515625" style="45" customWidth="1"/>
    <col min="4" max="4" width="27" style="45" customWidth="1"/>
    <col min="5" max="5" width="18.28515625" style="45" customWidth="1"/>
    <col min="6" max="16384" width="9.140625" style="2"/>
  </cols>
  <sheetData>
    <row r="1" spans="1:5" ht="27" customHeight="1" x14ac:dyDescent="0.25">
      <c r="A1" s="107" t="s">
        <v>0</v>
      </c>
      <c r="B1" s="107"/>
      <c r="C1" s="107"/>
      <c r="D1" s="107"/>
      <c r="E1" s="107"/>
    </row>
    <row r="2" spans="1:5" s="1" customFormat="1" ht="30" customHeight="1" x14ac:dyDescent="0.25">
      <c r="A2" s="5" t="s">
        <v>7</v>
      </c>
      <c r="B2" s="54"/>
      <c r="C2" s="89"/>
      <c r="D2" s="118" t="str">
        <f>Travel!D2</f>
        <v>Disclosure period:  01/07/2014 - 30/06/2015</v>
      </c>
      <c r="E2" s="118"/>
    </row>
    <row r="3" spans="1:5" ht="15.75" x14ac:dyDescent="0.25">
      <c r="A3" s="41"/>
      <c r="B3" s="48"/>
      <c r="C3" s="58"/>
      <c r="D3" s="59"/>
      <c r="E3" s="64"/>
    </row>
    <row r="4" spans="1:5" ht="21.95" customHeight="1" x14ac:dyDescent="0.25">
      <c r="A4" s="115" t="s">
        <v>15</v>
      </c>
      <c r="B4" s="116"/>
      <c r="C4" s="116"/>
      <c r="D4" s="116"/>
      <c r="E4" s="117"/>
    </row>
    <row r="5" spans="1:5" s="10" customFormat="1" ht="21.95" customHeight="1" x14ac:dyDescent="0.25">
      <c r="A5" s="109" t="s">
        <v>23</v>
      </c>
      <c r="B5" s="110"/>
      <c r="C5" s="110"/>
      <c r="D5" s="110"/>
      <c r="E5" s="111"/>
    </row>
    <row r="6" spans="1:5" s="3" customFormat="1" ht="25.5" x14ac:dyDescent="0.25">
      <c r="A6" s="42" t="s">
        <v>2</v>
      </c>
      <c r="B6" s="9" t="s">
        <v>3</v>
      </c>
      <c r="C6" s="60" t="s">
        <v>172</v>
      </c>
      <c r="D6" s="60" t="s">
        <v>14</v>
      </c>
      <c r="E6" s="65" t="s">
        <v>4</v>
      </c>
    </row>
    <row r="7" spans="1:5" s="3" customFormat="1" ht="25.5" x14ac:dyDescent="0.25">
      <c r="A7" s="34">
        <v>41821</v>
      </c>
      <c r="B7" s="23">
        <v>11.5</v>
      </c>
      <c r="C7" s="33" t="s">
        <v>54</v>
      </c>
      <c r="D7" s="33" t="s">
        <v>31</v>
      </c>
      <c r="E7" s="35" t="s">
        <v>5</v>
      </c>
    </row>
    <row r="8" spans="1:5" s="3" customFormat="1" x14ac:dyDescent="0.25">
      <c r="A8" s="34">
        <v>41822</v>
      </c>
      <c r="B8" s="23">
        <v>8.8000000000000007</v>
      </c>
      <c r="C8" s="33" t="s">
        <v>38</v>
      </c>
      <c r="D8" s="33" t="s">
        <v>29</v>
      </c>
      <c r="E8" s="35" t="s">
        <v>5</v>
      </c>
    </row>
    <row r="9" spans="1:5" s="3" customFormat="1" x14ac:dyDescent="0.25">
      <c r="A9" s="34">
        <v>41866</v>
      </c>
      <c r="B9" s="23">
        <v>19.399999999999999</v>
      </c>
      <c r="C9" s="33" t="s">
        <v>55</v>
      </c>
      <c r="D9" s="33" t="s">
        <v>31</v>
      </c>
      <c r="E9" s="35" t="s">
        <v>5</v>
      </c>
    </row>
    <row r="10" spans="1:5" s="3" customFormat="1" x14ac:dyDescent="0.25">
      <c r="A10" s="34">
        <v>41897</v>
      </c>
      <c r="B10" s="23">
        <v>9.6999999999999993</v>
      </c>
      <c r="C10" s="33" t="s">
        <v>65</v>
      </c>
      <c r="D10" s="33" t="s">
        <v>33</v>
      </c>
      <c r="E10" s="35" t="s">
        <v>5</v>
      </c>
    </row>
    <row r="11" spans="1:5" s="3" customFormat="1" x14ac:dyDescent="0.25">
      <c r="A11" s="34">
        <v>41906</v>
      </c>
      <c r="B11" s="23">
        <v>19</v>
      </c>
      <c r="C11" s="33" t="s">
        <v>55</v>
      </c>
      <c r="D11" s="33" t="s">
        <v>31</v>
      </c>
      <c r="E11" s="35" t="s">
        <v>5</v>
      </c>
    </row>
    <row r="12" spans="1:5" s="3" customFormat="1" x14ac:dyDescent="0.25">
      <c r="A12" s="34">
        <v>41934</v>
      </c>
      <c r="B12" s="23">
        <v>21</v>
      </c>
      <c r="C12" s="33" t="s">
        <v>128</v>
      </c>
      <c r="D12" s="33" t="s">
        <v>31</v>
      </c>
      <c r="E12" s="35" t="s">
        <v>5</v>
      </c>
    </row>
    <row r="13" spans="1:5" s="3" customFormat="1" x14ac:dyDescent="0.25">
      <c r="A13" s="34">
        <v>41953</v>
      </c>
      <c r="B13" s="23">
        <v>8.5</v>
      </c>
      <c r="C13" s="33" t="s">
        <v>138</v>
      </c>
      <c r="D13" s="33" t="s">
        <v>33</v>
      </c>
      <c r="E13" s="35" t="s">
        <v>5</v>
      </c>
    </row>
    <row r="14" spans="1:5" s="3" customFormat="1" x14ac:dyDescent="0.25">
      <c r="A14" s="34">
        <v>41974</v>
      </c>
      <c r="B14" s="23">
        <v>1280</v>
      </c>
      <c r="C14" s="33" t="s">
        <v>129</v>
      </c>
      <c r="D14" s="33" t="s">
        <v>130</v>
      </c>
      <c r="E14" s="35" t="s">
        <v>5</v>
      </c>
    </row>
    <row r="15" spans="1:5" s="3" customFormat="1" x14ac:dyDescent="0.25">
      <c r="A15" s="34">
        <v>41978</v>
      </c>
      <c r="B15" s="23">
        <v>12.3</v>
      </c>
      <c r="C15" s="33" t="s">
        <v>55</v>
      </c>
      <c r="D15" s="33" t="s">
        <v>29</v>
      </c>
      <c r="E15" s="35" t="s">
        <v>5</v>
      </c>
    </row>
    <row r="16" spans="1:5" s="3" customFormat="1" x14ac:dyDescent="0.25">
      <c r="A16" s="34">
        <v>42051</v>
      </c>
      <c r="B16" s="23">
        <v>75</v>
      </c>
      <c r="C16" s="33" t="s">
        <v>132</v>
      </c>
      <c r="D16" s="33" t="s">
        <v>133</v>
      </c>
      <c r="E16" s="35" t="s">
        <v>5</v>
      </c>
    </row>
    <row r="17" spans="1:12" s="3" customFormat="1" x14ac:dyDescent="0.25">
      <c r="A17" s="34">
        <v>42051</v>
      </c>
      <c r="B17" s="23">
        <v>91</v>
      </c>
      <c r="C17" s="33" t="s">
        <v>134</v>
      </c>
      <c r="D17" s="33" t="s">
        <v>135</v>
      </c>
      <c r="E17" s="35" t="s">
        <v>28</v>
      </c>
    </row>
    <row r="18" spans="1:12" s="3" customFormat="1" x14ac:dyDescent="0.25">
      <c r="A18" s="34">
        <v>42078</v>
      </c>
      <c r="B18" s="23">
        <v>44</v>
      </c>
      <c r="C18" s="33" t="s">
        <v>136</v>
      </c>
      <c r="D18" s="33" t="s">
        <v>137</v>
      </c>
      <c r="E18" s="35" t="s">
        <v>5</v>
      </c>
    </row>
    <row r="19" spans="1:12" s="3" customFormat="1" x14ac:dyDescent="0.25">
      <c r="A19" s="34">
        <v>42101</v>
      </c>
      <c r="B19" s="23">
        <v>8.3000000000000007</v>
      </c>
      <c r="C19" s="33" t="s">
        <v>188</v>
      </c>
      <c r="D19" s="33" t="s">
        <v>33</v>
      </c>
      <c r="E19" s="35" t="s">
        <v>5</v>
      </c>
    </row>
    <row r="20" spans="1:12" s="3" customFormat="1" x14ac:dyDescent="0.25">
      <c r="A20" s="34">
        <v>42102</v>
      </c>
      <c r="B20" s="23">
        <v>12.5</v>
      </c>
      <c r="C20" s="33" t="s">
        <v>138</v>
      </c>
      <c r="D20" s="33" t="s">
        <v>33</v>
      </c>
      <c r="E20" s="35" t="s">
        <v>5</v>
      </c>
    </row>
    <row r="21" spans="1:12" s="3" customFormat="1" x14ac:dyDescent="0.25">
      <c r="A21" s="34">
        <v>42121</v>
      </c>
      <c r="B21" s="23">
        <v>656.58</v>
      </c>
      <c r="C21" s="33" t="s">
        <v>139</v>
      </c>
      <c r="D21" s="33" t="s">
        <v>140</v>
      </c>
      <c r="E21" s="35" t="s">
        <v>141</v>
      </c>
    </row>
    <row r="22" spans="1:12" s="38" customFormat="1" x14ac:dyDescent="0.25">
      <c r="A22" s="34">
        <v>42123</v>
      </c>
      <c r="B22" s="23">
        <v>207.62</v>
      </c>
      <c r="C22" s="33" t="s">
        <v>142</v>
      </c>
      <c r="D22" s="33" t="s">
        <v>143</v>
      </c>
      <c r="E22" s="35" t="s">
        <v>144</v>
      </c>
    </row>
    <row r="23" spans="1:12" s="38" customFormat="1" x14ac:dyDescent="0.25">
      <c r="A23" s="34">
        <v>42135</v>
      </c>
      <c r="B23" s="23">
        <v>9.3000000000000007</v>
      </c>
      <c r="C23" s="33" t="s">
        <v>188</v>
      </c>
      <c r="D23" s="33" t="s">
        <v>33</v>
      </c>
      <c r="E23" s="35" t="s">
        <v>5</v>
      </c>
    </row>
    <row r="24" spans="1:12" s="3" customFormat="1" x14ac:dyDescent="0.25">
      <c r="A24" s="13" t="s">
        <v>27</v>
      </c>
      <c r="B24" s="26">
        <f>SUM(B7:B23)</f>
        <v>2494.5</v>
      </c>
      <c r="C24" s="11"/>
      <c r="D24" s="11"/>
      <c r="E24" s="14"/>
    </row>
    <row r="25" spans="1:12" s="3" customFormat="1" ht="18.75" x14ac:dyDescent="0.25">
      <c r="A25" s="112" t="s">
        <v>16</v>
      </c>
      <c r="B25" s="113"/>
      <c r="C25" s="113"/>
      <c r="D25" s="113"/>
      <c r="E25" s="114"/>
      <c r="L25" s="87"/>
    </row>
    <row r="26" spans="1:12" s="3" customFormat="1" x14ac:dyDescent="0.25">
      <c r="A26" s="34">
        <v>41795</v>
      </c>
      <c r="B26" s="23">
        <v>7.7</v>
      </c>
      <c r="C26" s="33" t="s">
        <v>39</v>
      </c>
      <c r="D26" s="33" t="s">
        <v>33</v>
      </c>
      <c r="E26" s="35" t="s">
        <v>5</v>
      </c>
    </row>
    <row r="27" spans="1:12" s="3" customFormat="1" x14ac:dyDescent="0.25">
      <c r="A27" s="34">
        <v>41882</v>
      </c>
      <c r="B27" s="23">
        <v>12.5</v>
      </c>
      <c r="C27" s="33" t="s">
        <v>38</v>
      </c>
      <c r="D27" s="33" t="s">
        <v>29</v>
      </c>
      <c r="E27" s="35" t="s">
        <v>5</v>
      </c>
    </row>
    <row r="28" spans="1:12" s="3" customFormat="1" ht="25.5" x14ac:dyDescent="0.25">
      <c r="A28" s="34">
        <v>41890</v>
      </c>
      <c r="B28" s="23">
        <v>18</v>
      </c>
      <c r="C28" s="33" t="s">
        <v>67</v>
      </c>
      <c r="D28" s="33" t="s">
        <v>56</v>
      </c>
      <c r="E28" s="35" t="s">
        <v>5</v>
      </c>
    </row>
    <row r="29" spans="1:12" s="3" customFormat="1" ht="25.5" x14ac:dyDescent="0.25">
      <c r="A29" s="34">
        <v>41933</v>
      </c>
      <c r="B29" s="23">
        <v>37.5</v>
      </c>
      <c r="C29" s="33" t="s">
        <v>180</v>
      </c>
      <c r="D29" s="33" t="s">
        <v>29</v>
      </c>
      <c r="E29" s="35" t="s">
        <v>5</v>
      </c>
    </row>
    <row r="30" spans="1:12" s="3" customFormat="1" ht="25.5" x14ac:dyDescent="0.25">
      <c r="A30" s="34">
        <v>41946</v>
      </c>
      <c r="B30" s="23">
        <v>57</v>
      </c>
      <c r="C30" s="33" t="s">
        <v>131</v>
      </c>
      <c r="D30" s="33" t="s">
        <v>181</v>
      </c>
      <c r="E30" s="35" t="s">
        <v>5</v>
      </c>
    </row>
    <row r="31" spans="1:12" s="3" customFormat="1" x14ac:dyDescent="0.25">
      <c r="A31" s="13" t="s">
        <v>27</v>
      </c>
      <c r="B31" s="26">
        <f>SUM(B26:B30)</f>
        <v>132.69999999999999</v>
      </c>
      <c r="C31" s="33"/>
      <c r="D31" s="33"/>
      <c r="E31" s="35"/>
    </row>
    <row r="32" spans="1:12" s="3" customFormat="1" ht="30" x14ac:dyDescent="0.25">
      <c r="A32" s="18" t="s">
        <v>17</v>
      </c>
      <c r="B32" s="27">
        <f>B24+B31</f>
        <v>2627.2</v>
      </c>
      <c r="C32" s="15"/>
      <c r="D32" s="16"/>
      <c r="E32" s="17"/>
    </row>
    <row r="33" spans="1:6" s="3" customFormat="1" x14ac:dyDescent="0.25">
      <c r="A33" s="47" t="s">
        <v>6</v>
      </c>
      <c r="B33" s="29"/>
      <c r="C33" s="70"/>
      <c r="D33" s="11"/>
      <c r="E33" s="11"/>
    </row>
    <row r="34" spans="1:6" s="3" customFormat="1" x14ac:dyDescent="0.25">
      <c r="A34" s="45"/>
      <c r="B34" s="49"/>
      <c r="C34" s="63"/>
      <c r="D34" s="63"/>
      <c r="E34" s="63"/>
    </row>
    <row r="35" spans="1:6" s="3" customFormat="1" x14ac:dyDescent="0.25">
      <c r="A35" s="45"/>
      <c r="B35" s="50"/>
      <c r="C35" s="30"/>
      <c r="D35" s="45"/>
      <c r="E35" s="45"/>
    </row>
    <row r="36" spans="1:6" s="3" customFormat="1" x14ac:dyDescent="0.25">
      <c r="A36" s="45"/>
      <c r="B36" s="50"/>
      <c r="C36" s="45"/>
      <c r="D36" s="45"/>
      <c r="E36" s="45"/>
    </row>
    <row r="37" spans="1:6" s="10" customFormat="1" x14ac:dyDescent="0.25">
      <c r="A37" s="45"/>
      <c r="B37" s="50"/>
      <c r="C37" s="45"/>
      <c r="D37" s="45"/>
      <c r="E37" s="45"/>
    </row>
    <row r="38" spans="1:6" s="21" customFormat="1" ht="25.5" customHeight="1" x14ac:dyDescent="0.25">
      <c r="A38" s="45"/>
      <c r="B38" s="50"/>
      <c r="C38" s="45"/>
      <c r="D38" s="45"/>
      <c r="E38" s="45"/>
      <c r="F38" s="22"/>
    </row>
    <row r="65" spans="2:2" x14ac:dyDescent="0.25">
      <c r="B65" s="50">
        <f>SUM(B35:B64)</f>
        <v>0</v>
      </c>
    </row>
  </sheetData>
  <mergeCells count="5">
    <mergeCell ref="A25:E25"/>
    <mergeCell ref="A1:E1"/>
    <mergeCell ref="D2:E2"/>
    <mergeCell ref="A4:E4"/>
    <mergeCell ref="A5:E5"/>
  </mergeCells>
  <hyperlinks>
    <hyperlink ref="B22" location="'CreditCardTransactions_01May-30'!I24" display="'CreditCardTransactions_01May-30'!I24"/>
    <hyperlink ref="B23" location="'CreditCardTransactions_01May-30'!I23" display="'CreditCardTransactions_01May-30'!I23"/>
  </hyperlinks>
  <pageMargins left="0.39370078740157483" right="0.39370078740157483" top="0.64" bottom="0.76" header="0.31496062992125984" footer="0.27"/>
  <pageSetup paperSize="9" fitToHeight="10" orientation="landscape" r:id="rId1"/>
  <headerFooter>
    <oddFooter>&amp;L&amp;8&amp;Z&amp;F&amp;A&amp;R&amp;8Page &amp;P of &amp;N
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zoomScale="115" zoomScaleNormal="115" workbookViewId="0">
      <selection activeCell="B17" sqref="B17"/>
    </sheetView>
  </sheetViews>
  <sheetFormatPr defaultColWidth="9.140625" defaultRowHeight="15" x14ac:dyDescent="0.25"/>
  <cols>
    <col min="1" max="1" width="20.85546875" style="45" customWidth="1"/>
    <col min="2" max="2" width="43.28515625" style="12" customWidth="1"/>
    <col min="3" max="3" width="39.7109375" style="45" customWidth="1"/>
    <col min="4" max="4" width="18.42578125" style="45" customWidth="1"/>
    <col min="5" max="16384" width="9.140625" style="2"/>
  </cols>
  <sheetData>
    <row r="1" spans="1:4" ht="27" customHeight="1" x14ac:dyDescent="0.25">
      <c r="A1" s="107" t="s">
        <v>0</v>
      </c>
      <c r="B1" s="107"/>
      <c r="C1" s="107"/>
      <c r="D1" s="107"/>
    </row>
    <row r="2" spans="1:4" s="1" customFormat="1" ht="30" customHeight="1" x14ac:dyDescent="0.25">
      <c r="A2" s="5" t="s">
        <v>7</v>
      </c>
      <c r="B2" s="90"/>
      <c r="C2" s="108" t="str">
        <f>Travel!D2</f>
        <v>Disclosure period:  01/07/2014 - 30/06/2015</v>
      </c>
      <c r="D2" s="108"/>
    </row>
    <row r="3" spans="1:4" ht="15.75" x14ac:dyDescent="0.25">
      <c r="A3" s="41"/>
      <c r="B3" s="7"/>
      <c r="C3" s="59"/>
      <c r="D3" s="64"/>
    </row>
    <row r="4" spans="1:4" ht="18.75" x14ac:dyDescent="0.25">
      <c r="A4" s="115" t="s">
        <v>40</v>
      </c>
      <c r="B4" s="116"/>
      <c r="C4" s="116"/>
      <c r="D4" s="117"/>
    </row>
    <row r="5" spans="1:4" s="10" customFormat="1" ht="21.95" customHeight="1" x14ac:dyDescent="0.25">
      <c r="A5" s="119"/>
      <c r="B5" s="120"/>
      <c r="C5" s="120"/>
      <c r="D5" s="121"/>
    </row>
    <row r="6" spans="1:4" s="3" customFormat="1" x14ac:dyDescent="0.25">
      <c r="A6" s="95" t="s">
        <v>2</v>
      </c>
      <c r="B6" s="98" t="s">
        <v>18</v>
      </c>
      <c r="C6" s="101" t="s">
        <v>19</v>
      </c>
      <c r="D6" s="103" t="s">
        <v>20</v>
      </c>
    </row>
    <row r="7" spans="1:4" s="51" customFormat="1" x14ac:dyDescent="0.25">
      <c r="A7" s="96">
        <v>42084</v>
      </c>
      <c r="B7" s="99" t="s">
        <v>145</v>
      </c>
      <c r="C7" s="102" t="s">
        <v>146</v>
      </c>
      <c r="D7" s="104">
        <v>107.5</v>
      </c>
    </row>
    <row r="8" spans="1:4" s="3" customFormat="1" x14ac:dyDescent="0.25">
      <c r="A8" s="46"/>
      <c r="B8" s="80"/>
      <c r="C8" s="28"/>
      <c r="D8" s="66"/>
    </row>
    <row r="9" spans="1:4" s="3" customFormat="1" x14ac:dyDescent="0.25">
      <c r="A9" s="97"/>
      <c r="B9" s="100"/>
      <c r="C9" s="30"/>
      <c r="D9" s="30"/>
    </row>
    <row r="10" spans="1:4" s="3" customFormat="1" ht="25.15" customHeight="1" x14ac:dyDescent="0.25">
      <c r="A10" s="97"/>
      <c r="B10" s="100"/>
      <c r="C10" s="30"/>
      <c r="D10" s="30"/>
    </row>
  </sheetData>
  <mergeCells count="4">
    <mergeCell ref="A1:D1"/>
    <mergeCell ref="C2:D2"/>
    <mergeCell ref="A4:D4"/>
    <mergeCell ref="A5:D5"/>
  </mergeCells>
  <pageMargins left="0.39370078740157483" right="0.39370078740157483" top="0.39370078740157483" bottom="0.39370078740157483" header="0.31496062992125984" footer="0.31496062992125984"/>
  <pageSetup paperSize="9" fitToHeight="10" orientation="landscape" r:id="rId1"/>
  <headerFooter>
    <oddFooter>&amp;L&amp;8&amp;Z&amp;F&amp;A&amp;R&amp;8Page &amp;P of &amp;N
&amp;D&amp;T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opLeftCell="A25" zoomScale="115" zoomScaleNormal="115" workbookViewId="0">
      <selection activeCell="C42" sqref="C42"/>
    </sheetView>
  </sheetViews>
  <sheetFormatPr defaultColWidth="8.85546875" defaultRowHeight="15" x14ac:dyDescent="0.25"/>
  <cols>
    <col min="1" max="1" width="20.85546875" style="75" customWidth="1"/>
    <col min="2" max="2" width="12.5703125" style="50" bestFit="1" customWidth="1"/>
    <col min="3" max="3" width="48.5703125" style="12" customWidth="1"/>
    <col min="4" max="4" width="22.7109375" style="12" customWidth="1"/>
    <col min="5" max="5" width="24.42578125" style="12" customWidth="1"/>
    <col min="6" max="16384" width="8.85546875" style="2"/>
  </cols>
  <sheetData>
    <row r="1" spans="1:6" ht="27" customHeight="1" x14ac:dyDescent="0.25">
      <c r="A1" s="107" t="s">
        <v>0</v>
      </c>
      <c r="B1" s="107"/>
      <c r="C1" s="107"/>
      <c r="D1" s="107"/>
      <c r="E1" s="107"/>
    </row>
    <row r="2" spans="1:6" s="1" customFormat="1" ht="30" customHeight="1" x14ac:dyDescent="0.25">
      <c r="A2" s="5" t="s">
        <v>7</v>
      </c>
      <c r="B2" s="54"/>
      <c r="C2" s="89"/>
      <c r="D2" s="108" t="s">
        <v>73</v>
      </c>
      <c r="E2" s="108"/>
      <c r="F2" s="6"/>
    </row>
    <row r="3" spans="1:6" ht="18.75" customHeight="1" x14ac:dyDescent="0.25">
      <c r="A3" s="71"/>
      <c r="B3" s="48"/>
      <c r="C3" s="7"/>
      <c r="D3" s="7"/>
      <c r="E3" s="8"/>
    </row>
    <row r="4" spans="1:6" ht="21.95" customHeight="1" x14ac:dyDescent="0.25">
      <c r="A4" s="115" t="s">
        <v>21</v>
      </c>
      <c r="B4" s="116"/>
      <c r="C4" s="116"/>
      <c r="D4" s="116"/>
      <c r="E4" s="117"/>
    </row>
    <row r="5" spans="1:6" s="10" customFormat="1" ht="21.95" customHeight="1" x14ac:dyDescent="0.25">
      <c r="A5" s="109" t="s">
        <v>25</v>
      </c>
      <c r="B5" s="110"/>
      <c r="C5" s="110"/>
      <c r="D5" s="110"/>
      <c r="E5" s="111"/>
    </row>
    <row r="6" spans="1:6" s="3" customFormat="1" ht="15.75" customHeight="1" x14ac:dyDescent="0.25">
      <c r="A6" s="42" t="s">
        <v>2</v>
      </c>
      <c r="B6" s="9" t="s">
        <v>3</v>
      </c>
      <c r="C6" s="57" t="s">
        <v>172</v>
      </c>
      <c r="D6" s="57" t="s">
        <v>14</v>
      </c>
      <c r="E6" s="77" t="s">
        <v>4</v>
      </c>
    </row>
    <row r="7" spans="1:6" s="10" customFormat="1" ht="15.6" customHeight="1" x14ac:dyDescent="0.25">
      <c r="A7" s="34">
        <v>41848</v>
      </c>
      <c r="B7" s="23">
        <v>75.94</v>
      </c>
      <c r="C7" s="40" t="s">
        <v>70</v>
      </c>
      <c r="D7" s="40" t="s">
        <v>69</v>
      </c>
      <c r="E7" s="78" t="s">
        <v>5</v>
      </c>
    </row>
    <row r="8" spans="1:6" s="10" customFormat="1" ht="15.75" customHeight="1" x14ac:dyDescent="0.25">
      <c r="A8" s="34">
        <v>41849</v>
      </c>
      <c r="B8" s="23">
        <v>432</v>
      </c>
      <c r="C8" s="40" t="s">
        <v>71</v>
      </c>
      <c r="D8" s="40" t="s">
        <v>32</v>
      </c>
      <c r="E8" s="78" t="s">
        <v>5</v>
      </c>
    </row>
    <row r="9" spans="1:6" s="10" customFormat="1" ht="15.6" customHeight="1" x14ac:dyDescent="0.25">
      <c r="A9" s="34">
        <v>41915</v>
      </c>
      <c r="B9" s="23">
        <v>189</v>
      </c>
      <c r="C9" s="40" t="s">
        <v>147</v>
      </c>
      <c r="D9" s="40" t="s">
        <v>32</v>
      </c>
      <c r="E9" s="78" t="s">
        <v>5</v>
      </c>
    </row>
    <row r="10" spans="1:6" s="10" customFormat="1" ht="15.6" customHeight="1" x14ac:dyDescent="0.25">
      <c r="A10" s="34">
        <v>41988</v>
      </c>
      <c r="B10" s="23">
        <v>38.97</v>
      </c>
      <c r="C10" s="40" t="s">
        <v>148</v>
      </c>
      <c r="D10" s="40" t="s">
        <v>148</v>
      </c>
      <c r="E10" s="78" t="s">
        <v>5</v>
      </c>
    </row>
    <row r="11" spans="1:6" s="10" customFormat="1" ht="15.6" customHeight="1" x14ac:dyDescent="0.25">
      <c r="A11" s="34">
        <v>41993</v>
      </c>
      <c r="B11" s="23">
        <v>173.2</v>
      </c>
      <c r="C11" s="40" t="s">
        <v>149</v>
      </c>
      <c r="D11" s="40" t="s">
        <v>150</v>
      </c>
      <c r="E11" s="78" t="s">
        <v>5</v>
      </c>
    </row>
    <row r="12" spans="1:6" s="38" customFormat="1" ht="18.75" customHeight="1" x14ac:dyDescent="0.25">
      <c r="A12" s="37">
        <v>42097</v>
      </c>
      <c r="B12" s="23">
        <v>57.58</v>
      </c>
      <c r="C12" s="52" t="s">
        <v>163</v>
      </c>
      <c r="D12" s="52" t="s">
        <v>164</v>
      </c>
      <c r="E12" s="79" t="s">
        <v>5</v>
      </c>
    </row>
    <row r="13" spans="1:6" s="38" customFormat="1" ht="25.5" x14ac:dyDescent="0.25">
      <c r="A13" s="37">
        <v>42148</v>
      </c>
      <c r="B13" s="23">
        <v>1323.5900000000001</v>
      </c>
      <c r="C13" s="52" t="s">
        <v>191</v>
      </c>
      <c r="D13" s="40" t="s">
        <v>156</v>
      </c>
      <c r="E13" s="79" t="s">
        <v>165</v>
      </c>
    </row>
    <row r="14" spans="1:6" s="38" customFormat="1" ht="18.75" customHeight="1" x14ac:dyDescent="0.25">
      <c r="A14" s="37">
        <v>42150</v>
      </c>
      <c r="B14" s="23">
        <v>209</v>
      </c>
      <c r="C14" s="52" t="s">
        <v>166</v>
      </c>
      <c r="D14" s="52" t="s">
        <v>167</v>
      </c>
      <c r="E14" s="79" t="s">
        <v>5</v>
      </c>
    </row>
    <row r="15" spans="1:6" s="38" customFormat="1" ht="25.5" x14ac:dyDescent="0.25">
      <c r="A15" s="37">
        <v>42159</v>
      </c>
      <c r="B15" s="23">
        <v>705</v>
      </c>
      <c r="C15" s="52" t="s">
        <v>192</v>
      </c>
      <c r="D15" s="40" t="s">
        <v>158</v>
      </c>
      <c r="E15" s="79" t="s">
        <v>5</v>
      </c>
    </row>
    <row r="16" spans="1:6" s="38" customFormat="1" ht="18.75" customHeight="1" x14ac:dyDescent="0.25">
      <c r="A16" s="37">
        <v>42160</v>
      </c>
      <c r="B16" s="23">
        <v>44.98</v>
      </c>
      <c r="C16" s="52" t="s">
        <v>190</v>
      </c>
      <c r="D16" s="52" t="s">
        <v>150</v>
      </c>
      <c r="E16" s="79" t="s">
        <v>5</v>
      </c>
    </row>
    <row r="17" spans="1:10" s="3" customFormat="1" ht="15.75" customHeight="1" x14ac:dyDescent="0.25">
      <c r="A17" s="42" t="s">
        <v>27</v>
      </c>
      <c r="B17" s="92">
        <f>SUM(B7:B16)</f>
        <v>3249.26</v>
      </c>
      <c r="C17" s="105"/>
      <c r="D17" s="105"/>
      <c r="E17" s="106"/>
    </row>
    <row r="18" spans="1:10" s="10" customFormat="1" ht="21.95" customHeight="1" x14ac:dyDescent="0.25">
      <c r="A18" s="112" t="s">
        <v>24</v>
      </c>
      <c r="B18" s="113"/>
      <c r="C18" s="113"/>
      <c r="D18" s="113"/>
      <c r="E18" s="114"/>
    </row>
    <row r="19" spans="1:10" s="10" customFormat="1" ht="30" customHeight="1" x14ac:dyDescent="0.25">
      <c r="A19" s="46">
        <v>41829</v>
      </c>
      <c r="B19" s="25">
        <v>150</v>
      </c>
      <c r="C19" s="80" t="s">
        <v>72</v>
      </c>
      <c r="D19" s="40" t="s">
        <v>156</v>
      </c>
      <c r="E19" s="78" t="s">
        <v>5</v>
      </c>
    </row>
    <row r="20" spans="1:10" s="10" customFormat="1" x14ac:dyDescent="0.25">
      <c r="A20" s="34">
        <v>41851</v>
      </c>
      <c r="B20" s="23">
        <f>(56.52+14.13+43.43)*1.15+571.34</f>
        <v>702.53200000000004</v>
      </c>
      <c r="C20" s="40" t="s">
        <v>57</v>
      </c>
      <c r="D20" s="40" t="s">
        <v>30</v>
      </c>
      <c r="E20" s="81" t="s">
        <v>169</v>
      </c>
    </row>
    <row r="21" spans="1:10" s="10" customFormat="1" x14ac:dyDescent="0.25">
      <c r="A21" s="34">
        <v>41882</v>
      </c>
      <c r="B21" s="25">
        <f>(56.52+22.46+43.43)*1.15</f>
        <v>140.77149999999997</v>
      </c>
      <c r="C21" s="40" t="s">
        <v>58</v>
      </c>
      <c r="D21" s="40" t="s">
        <v>30</v>
      </c>
      <c r="E21" s="78" t="s">
        <v>5</v>
      </c>
    </row>
    <row r="22" spans="1:10" s="10" customFormat="1" x14ac:dyDescent="0.25">
      <c r="A22" s="34">
        <v>41912</v>
      </c>
      <c r="B22" s="25">
        <f>(56.52+1.24+43.43)*1.15+227.84</f>
        <v>344.20849999999996</v>
      </c>
      <c r="C22" s="40" t="s">
        <v>59</v>
      </c>
      <c r="D22" s="40" t="s">
        <v>30</v>
      </c>
      <c r="E22" s="82" t="s">
        <v>169</v>
      </c>
    </row>
    <row r="23" spans="1:10" s="10" customFormat="1" ht="25.5" x14ac:dyDescent="0.25">
      <c r="A23" s="34">
        <v>41915</v>
      </c>
      <c r="B23" s="23">
        <v>6311.37</v>
      </c>
      <c r="C23" s="40" t="s">
        <v>151</v>
      </c>
      <c r="D23" s="40" t="s">
        <v>156</v>
      </c>
      <c r="E23" s="78" t="s">
        <v>76</v>
      </c>
    </row>
    <row r="24" spans="1:10" s="10" customFormat="1" x14ac:dyDescent="0.25">
      <c r="A24" s="46">
        <v>41943</v>
      </c>
      <c r="B24" s="25">
        <v>285.21549999999996</v>
      </c>
      <c r="C24" s="80" t="s">
        <v>152</v>
      </c>
      <c r="D24" s="80" t="s">
        <v>30</v>
      </c>
      <c r="E24" s="78" t="s">
        <v>5</v>
      </c>
    </row>
    <row r="25" spans="1:10" s="10" customFormat="1" x14ac:dyDescent="0.25">
      <c r="A25" s="34">
        <v>41973</v>
      </c>
      <c r="B25" s="25">
        <v>165.22899999999998</v>
      </c>
      <c r="C25" s="40" t="s">
        <v>153</v>
      </c>
      <c r="D25" s="40" t="s">
        <v>30</v>
      </c>
      <c r="E25" s="78" t="s">
        <v>5</v>
      </c>
    </row>
    <row r="26" spans="1:10" s="10" customFormat="1" x14ac:dyDescent="0.25">
      <c r="A26" s="34">
        <v>42004</v>
      </c>
      <c r="B26" s="25">
        <v>123.30299999999998</v>
      </c>
      <c r="C26" s="40" t="s">
        <v>154</v>
      </c>
      <c r="D26" s="40" t="s">
        <v>30</v>
      </c>
      <c r="E26" s="82" t="s">
        <v>5</v>
      </c>
    </row>
    <row r="27" spans="1:10" s="10" customFormat="1" ht="18.75" x14ac:dyDescent="0.25">
      <c r="A27" s="34">
        <v>42067</v>
      </c>
      <c r="B27" s="23">
        <v>1029.25</v>
      </c>
      <c r="C27" s="40" t="s">
        <v>155</v>
      </c>
      <c r="D27" s="40" t="s">
        <v>156</v>
      </c>
      <c r="E27" s="78" t="s">
        <v>28</v>
      </c>
      <c r="J27" s="87"/>
    </row>
    <row r="28" spans="1:10" s="10" customFormat="1" ht="22.15" customHeight="1" x14ac:dyDescent="0.25">
      <c r="A28" s="34">
        <v>42080</v>
      </c>
      <c r="B28" s="25">
        <v>299</v>
      </c>
      <c r="C28" s="40" t="s">
        <v>157</v>
      </c>
      <c r="D28" s="40" t="s">
        <v>158</v>
      </c>
      <c r="E28" s="78" t="s">
        <v>5</v>
      </c>
    </row>
    <row r="29" spans="1:10" s="10" customFormat="1" x14ac:dyDescent="0.25">
      <c r="A29" s="46">
        <v>42035</v>
      </c>
      <c r="B29" s="25">
        <v>151.74</v>
      </c>
      <c r="C29" s="80" t="s">
        <v>159</v>
      </c>
      <c r="D29" s="80" t="s">
        <v>30</v>
      </c>
      <c r="E29" s="78" t="s">
        <v>5</v>
      </c>
    </row>
    <row r="30" spans="1:10" s="10" customFormat="1" x14ac:dyDescent="0.25">
      <c r="A30" s="34">
        <v>42063</v>
      </c>
      <c r="B30" s="25">
        <v>175.21</v>
      </c>
      <c r="C30" s="40" t="s">
        <v>160</v>
      </c>
      <c r="D30" s="40" t="s">
        <v>30</v>
      </c>
      <c r="E30" s="78" t="s">
        <v>5</v>
      </c>
    </row>
    <row r="31" spans="1:10" s="10" customFormat="1" x14ac:dyDescent="0.25">
      <c r="A31" s="34">
        <v>42094</v>
      </c>
      <c r="B31" s="25">
        <v>115.33</v>
      </c>
      <c r="C31" s="40" t="s">
        <v>161</v>
      </c>
      <c r="D31" s="40" t="s">
        <v>30</v>
      </c>
      <c r="E31" s="82" t="s">
        <v>5</v>
      </c>
    </row>
    <row r="32" spans="1:10" s="10" customFormat="1" x14ac:dyDescent="0.25">
      <c r="A32" s="34">
        <v>42096</v>
      </c>
      <c r="B32" s="25">
        <v>470</v>
      </c>
      <c r="C32" s="40" t="s">
        <v>162</v>
      </c>
      <c r="D32" s="40" t="s">
        <v>158</v>
      </c>
      <c r="E32" s="78" t="s">
        <v>5</v>
      </c>
    </row>
    <row r="33" spans="1:5" s="10" customFormat="1" x14ac:dyDescent="0.25">
      <c r="A33" s="34">
        <v>42124</v>
      </c>
      <c r="B33" s="25">
        <v>115.64399999999999</v>
      </c>
      <c r="C33" s="40" t="s">
        <v>189</v>
      </c>
      <c r="D33" s="40" t="s">
        <v>30</v>
      </c>
      <c r="E33" s="82" t="s">
        <v>5</v>
      </c>
    </row>
    <row r="34" spans="1:5" s="39" customFormat="1" x14ac:dyDescent="0.25">
      <c r="A34" s="53">
        <v>42155</v>
      </c>
      <c r="B34" s="25">
        <v>946.23200000000008</v>
      </c>
      <c r="C34" s="84" t="s">
        <v>168</v>
      </c>
      <c r="D34" s="84" t="s">
        <v>30</v>
      </c>
      <c r="E34" s="83" t="s">
        <v>169</v>
      </c>
    </row>
    <row r="35" spans="1:5" s="39" customFormat="1" x14ac:dyDescent="0.25">
      <c r="A35" s="37">
        <v>42185</v>
      </c>
      <c r="B35" s="25">
        <v>23.195</v>
      </c>
      <c r="C35" s="84" t="s">
        <v>170</v>
      </c>
      <c r="D35" s="84" t="s">
        <v>30</v>
      </c>
      <c r="E35" s="83" t="s">
        <v>5</v>
      </c>
    </row>
    <row r="36" spans="1:5" s="10" customFormat="1" x14ac:dyDescent="0.25">
      <c r="A36" s="72" t="s">
        <v>27</v>
      </c>
      <c r="B36" s="26">
        <f>SUM(B19:B35)</f>
        <v>11548.2305</v>
      </c>
      <c r="C36" s="40"/>
      <c r="D36" s="40"/>
      <c r="E36" s="78"/>
    </row>
    <row r="37" spans="1:5" s="10" customFormat="1" x14ac:dyDescent="0.25">
      <c r="A37" s="73" t="s">
        <v>26</v>
      </c>
      <c r="B37" s="27">
        <f>B17+B36</f>
        <v>14797.4905</v>
      </c>
      <c r="C37" s="69"/>
      <c r="D37" s="69"/>
      <c r="E37" s="85"/>
    </row>
    <row r="38" spans="1:5" s="21" customFormat="1" ht="25.5" customHeight="1" x14ac:dyDescent="0.25">
      <c r="A38" s="74" t="s">
        <v>6</v>
      </c>
      <c r="B38" s="29"/>
      <c r="C38" s="20"/>
      <c r="D38" s="20"/>
      <c r="E38" s="19"/>
    </row>
    <row r="39" spans="1:5" x14ac:dyDescent="0.25">
      <c r="B39" s="49"/>
      <c r="C39" s="4"/>
      <c r="D39" s="4"/>
      <c r="E39" s="4"/>
    </row>
    <row r="66" spans="2:2" x14ac:dyDescent="0.25">
      <c r="B66" s="76"/>
    </row>
  </sheetData>
  <mergeCells count="5">
    <mergeCell ref="A1:E1"/>
    <mergeCell ref="D2:E2"/>
    <mergeCell ref="A4:E4"/>
    <mergeCell ref="A5:E5"/>
    <mergeCell ref="A18:E18"/>
  </mergeCells>
  <pageMargins left="0.39370078740157483" right="0.39370078740157483" top="0.39370078740157483" bottom="0.39370078740157483" header="0.31496062992125984" footer="0.31496062992125984"/>
  <pageSetup paperSize="9" fitToHeight="10" orientation="landscape" r:id="rId1"/>
  <headerFooter>
    <oddFooter>&amp;L&amp;8&amp;Z&amp;F&amp;A&amp;R&amp;8Page &amp;P of &amp;N
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Travel</vt:lpstr>
      <vt:lpstr>Hospitality</vt:lpstr>
      <vt:lpstr>Gifts &amp; Hospitality received</vt:lpstr>
      <vt:lpstr>Other</vt:lpstr>
      <vt:lpstr>Hospitality!Print_Area</vt:lpstr>
      <vt:lpstr>Other!Print_Area</vt:lpstr>
      <vt:lpstr>Travel!Print_Area</vt:lpstr>
      <vt:lpstr>'Gifts &amp; Hospitality received'!Print_Titles</vt:lpstr>
      <vt:lpstr>Hospitality!Print_Titles</vt:lpstr>
      <vt:lpstr>Other!Print_Titles</vt:lpstr>
      <vt:lpstr>Travel!Print_Titles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 Dickson</dc:creator>
  <cp:lastModifiedBy>Jodi Barraclough-Coates</cp:lastModifiedBy>
  <cp:lastPrinted>2015-07-08T05:01:49Z</cp:lastPrinted>
  <dcterms:created xsi:type="dcterms:W3CDTF">2013-01-24T02:52:27Z</dcterms:created>
  <dcterms:modified xsi:type="dcterms:W3CDTF">2015-07-15T02:30:08Z</dcterms:modified>
</cp:coreProperties>
</file>